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mlet\UserShares\dpmc\data\GriffithsS\desktop\"/>
    </mc:Choice>
  </mc:AlternateContent>
  <bookViews>
    <workbookView xWindow="0" yWindow="0" windowWidth="25200" windowHeight="1185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expenses'!$A$1:$E$30</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Travel!$A$1:$E$104</definedName>
  </definedNames>
  <calcPr calcId="162913"/>
</workbook>
</file>

<file path=xl/calcChain.xml><?xml version="1.0" encoding="utf-8"?>
<calcChain xmlns="http://schemas.openxmlformats.org/spreadsheetml/2006/main">
  <c r="D177" i="4" l="1"/>
  <c r="C24" i="3"/>
  <c r="C25" i="2"/>
  <c r="C79" i="1"/>
  <c r="C93" i="1"/>
  <c r="C55" i="1"/>
  <c r="B6" i="13" l="1"/>
  <c r="E59" i="13"/>
  <c r="C59" i="13"/>
  <c r="C179" i="4"/>
  <c r="C178" i="4"/>
  <c r="B59" i="13" l="1"/>
  <c r="B58" i="13"/>
  <c r="D58" i="13"/>
  <c r="B57" i="13"/>
  <c r="D57" i="13"/>
  <c r="D56" i="13"/>
  <c r="B56" i="13"/>
  <c r="D55" i="13"/>
  <c r="B55" i="13"/>
  <c r="D54" i="13"/>
  <c r="B54" i="13"/>
  <c r="B2" i="4"/>
  <c r="B3" i="4"/>
  <c r="B2" i="3"/>
  <c r="B3" i="3"/>
  <c r="B2" i="2"/>
  <c r="B3" i="2"/>
  <c r="B2" i="1"/>
  <c r="B3" i="1"/>
  <c r="F57" i="13" l="1"/>
  <c r="D25" i="2" s="1"/>
  <c r="F59" i="13"/>
  <c r="E177" i="4" s="1"/>
  <c r="F58" i="13"/>
  <c r="D24" i="3" s="1"/>
  <c r="F56" i="13"/>
  <c r="D93" i="1" s="1"/>
  <c r="F55" i="13"/>
  <c r="D79" i="1" s="1"/>
  <c r="F54" i="13"/>
  <c r="D55" i="1" s="1"/>
  <c r="C13" i="13"/>
  <c r="C12" i="13"/>
  <c r="C11" i="13"/>
  <c r="C16" i="13" l="1"/>
  <c r="C17" i="13"/>
  <c r="B5" i="4" l="1"/>
  <c r="B4" i="4"/>
  <c r="B5" i="3"/>
  <c r="B4" i="3"/>
  <c r="B5" i="2"/>
  <c r="B4" i="2"/>
  <c r="B5" i="1"/>
  <c r="B4" i="1"/>
  <c r="C15" i="13" l="1"/>
  <c r="F12" i="13" l="1"/>
  <c r="C177" i="4"/>
  <c r="F11" i="13" s="1"/>
  <c r="F13" i="13" l="1"/>
  <c r="B93" i="1"/>
  <c r="B17" i="13" s="1"/>
  <c r="B79" i="1"/>
  <c r="B16" i="13" s="1"/>
  <c r="B55" i="1"/>
  <c r="B15" i="13" s="1"/>
  <c r="B24" i="3" l="1"/>
  <c r="B13" i="13" s="1"/>
  <c r="B25" i="2"/>
  <c r="B12" i="13" s="1"/>
  <c r="B11" i="13" l="1"/>
  <c r="B95"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58" authorId="0" shapeId="0">
      <text>
        <r>
          <rPr>
            <sz val="9"/>
            <color indexed="81"/>
            <rFont val="Tahoma"/>
            <family val="2"/>
          </rPr>
          <t xml:space="preserve">
Insert additional rows as needed:
- 'right click' on a row number (left of screen)
- select 'Insert' (this will insert a row above it)
</t>
        </r>
      </text>
    </comment>
    <comment ref="A82"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<sst xmlns="http://schemas.openxmlformats.org/spreadsheetml/2006/main" count="365" uniqueCount="225">
  <si>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</si>
  <si>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</si>
  <si>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</si>
  <si>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</si>
  <si>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</si>
  <si>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</si>
  <si>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</si>
  <si>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</si>
  <si>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</si>
  <si>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</si>
  <si>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</si>
  <si>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</si>
  <si>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</si>
  <si>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</si>
  <si>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</si>
  <si>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</si>
  <si>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</si>
  <si>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</si>
  <si>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</si>
  <si>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</si>
  <si>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</si>
  <si>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</si>
  <si>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</si>
  <si>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</si>
  <si>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</si>
  <si>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</si>
  <si>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</si>
  <si>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</si>
  <si>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</si>
  <si>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</si>
  <si>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</si>
  <si>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</si>
  <si>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</si>
  <si>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</si>
  <si>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</si>
  <si>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</si>
  <si>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</si>
  <si>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</si>
  <si>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</si>
  <si>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</si>
  <si>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</si>
  <si>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</si>
  <si>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</si>
  <si>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</si>
  <si>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</si>
  <si>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</si>
  <si>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</si>
  <si>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</si>
  <si>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</si>
  <si>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</si>
  <si>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</si>
  <si>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</si>
  <si>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</si>
  <si>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</si>
  <si>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</si>
  <si>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</si>
  <si>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</si>
  <si>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</si>
  <si>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</si>
  <si>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</si>
  <si>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</si>
  <si>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</si>
  <si>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</si>
  <si>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</si>
  <si>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</si>
  <si>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</si>
  <si>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</si>
  <si>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</si>
  <si>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</si>
  <si>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</si>
  <si>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</si>
  <si>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</si>
  <si>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</si>
  <si>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</si>
  <si>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</si>
  <si>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</si>
  <si>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</si>
  <si>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</si>
  <si>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</si>
  <si>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</si>
  <si>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</si>
  <si>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</si>
  <si>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</si>
  <si>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</si>
  <si>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</si>
  <si>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</si>
  <si>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</si>
  <si>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</si>
  <si>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</si>
  <si>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</si>
  <si>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</si>
  <si>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</si>
  <si>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</si>
  <si>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</si>
  <si>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</si>
  <si>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</si>
  <si>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</si>
  <si>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</si>
  <si>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</si>
  <si>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</si>
  <si>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</si>
  <si>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Subtotal - local travel</t>
  </si>
  <si>
    <t>Subtotal - international travel</t>
  </si>
  <si>
    <t>Subtotal - domestic travel</t>
  </si>
  <si>
    <t>Insert additional rows as needed: right click on a row number (left of screen) and select Insert - this will insert a row above selected row.</t>
  </si>
  <si>
    <t>Hospitality Offered to Third Parties*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</si>
  <si>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</si>
  <si>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</si>
  <si>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</si>
  <si>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</si>
  <si>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t>
  </si>
  <si>
    <t>GST on values</t>
  </si>
  <si>
    <t>5-6/07/2018</t>
  </si>
  <si>
    <t>Airfares</t>
  </si>
  <si>
    <t>Carparking at Wellington Airport</t>
  </si>
  <si>
    <t>Hotel costs (1 night's accommodation)</t>
  </si>
  <si>
    <t xml:space="preserve">Port Moresby </t>
  </si>
  <si>
    <t>20-21/09/2018</t>
  </si>
  <si>
    <t>Sydney</t>
  </si>
  <si>
    <t>Australia New Zealand Security Dialogue Meeting, Sydney</t>
  </si>
  <si>
    <t>Taxi: MFAT to Wellington Airport</t>
  </si>
  <si>
    <t>Taxi: Wellington Airport to home</t>
  </si>
  <si>
    <t>22-30/09/2018</t>
  </si>
  <si>
    <t>26/10-2/11/2018</t>
  </si>
  <si>
    <t xml:space="preserve">Hotel costs Cairo  (1.5 nights accommodation, meals and laundry) </t>
  </si>
  <si>
    <t>12-19/11/2018</t>
  </si>
  <si>
    <t>Attendance at EAS, Singapore and APEC meeting, Port Moresby</t>
  </si>
  <si>
    <t>Taxi: Auckland airport to hotel</t>
  </si>
  <si>
    <t>Taxi: Auckland hotel to Whenuapai</t>
  </si>
  <si>
    <t xml:space="preserve">Hotel costs (1 night accommodation, Auckland ) </t>
  </si>
  <si>
    <t xml:space="preserve">Hotel costs (4 nights accommodation, meals and laundry Singapore ) </t>
  </si>
  <si>
    <t>Hotel costs (1 night accommodation, Port Moresby)</t>
  </si>
  <si>
    <t xml:space="preserve">Taxi: Whenuapai to Auckland Airport </t>
  </si>
  <si>
    <t>5-6/12/2018</t>
  </si>
  <si>
    <t>Attendance at Strategic Dialogue, Singapore</t>
  </si>
  <si>
    <t>Hotel costs (1 night accommodation, Singapore)</t>
  </si>
  <si>
    <t>9-10/10/2018</t>
  </si>
  <si>
    <t>Attendance at Auckland Council Executive Leadership team meeting and visit to MFAT Auckland Office</t>
  </si>
  <si>
    <t>Taxi: Auckland Airport to CBD</t>
  </si>
  <si>
    <t xml:space="preserve">Hotel costs (1 nights accommodation and meals) </t>
  </si>
  <si>
    <t>Taxi: CBD to Auckland Airport</t>
  </si>
  <si>
    <t>Attendance at the Pacific Heads of Missions meeting, Auckland</t>
  </si>
  <si>
    <t>Parking Wellington Airport</t>
  </si>
  <si>
    <t>Accommodation (1 night accommodation)</t>
  </si>
  <si>
    <t>Attendance at speech at Victoria University by Australian Secretary of Foreign Affairs and Trade</t>
  </si>
  <si>
    <t>Taxi</t>
  </si>
  <si>
    <t>Hosting US Ambassador for breakfast</t>
  </si>
  <si>
    <t>Breakfast for 2 people</t>
  </si>
  <si>
    <t>Wellington</t>
  </si>
  <si>
    <t>Hosting Australian Secretary of Foreign Affairs and Trade for breakfast</t>
  </si>
  <si>
    <t>Dinner</t>
  </si>
  <si>
    <t>IPANZ Public Sector Awards Evening</t>
  </si>
  <si>
    <t>Free entry due to MFAT nomination for an award</t>
  </si>
  <si>
    <t>Lunch</t>
  </si>
  <si>
    <t>Frank McLaughlin, Chapman Trip</t>
  </si>
  <si>
    <t>Unknown</t>
  </si>
  <si>
    <t>Presentation box of mooncakes</t>
  </si>
  <si>
    <t>Chinese Ambassador</t>
  </si>
  <si>
    <t>Shared with staff</t>
  </si>
  <si>
    <t>Hospitality (e.g. facilitation, transportation, official meals)</t>
  </si>
  <si>
    <t>Australian Government</t>
  </si>
  <si>
    <t>During foreign policy consultations with Australia and UK, Sydney</t>
  </si>
  <si>
    <t>Cigars and bottle of rum</t>
  </si>
  <si>
    <t>Cuban Vice Minister</t>
  </si>
  <si>
    <t>To social club</t>
  </si>
  <si>
    <t>Australian High Commissioner</t>
  </si>
  <si>
    <t>Bottle of wine and a tie</t>
  </si>
  <si>
    <t>Kuwaiti Ambassador</t>
  </si>
  <si>
    <t>Bottle of rum</t>
  </si>
  <si>
    <t>Cuban Ambassador</t>
  </si>
  <si>
    <t>x4 tickets to Terracotta Warriors exhibition at Te Papa</t>
  </si>
  <si>
    <t>x2 bottles of wine</t>
  </si>
  <si>
    <t>Singaporean High Commissioner</t>
  </si>
  <si>
    <t>Papua New Guinea Government</t>
  </si>
  <si>
    <t>During foreign policy consultations in Port Moresby</t>
  </si>
  <si>
    <t>US Government</t>
  </si>
  <si>
    <t>During UN Leaders' Week in New York</t>
  </si>
  <si>
    <t>27-29/10/2018</t>
  </si>
  <si>
    <t>During foreign policy consultations in Cairo</t>
  </si>
  <si>
    <t>During foreign policy consultations in The Hague</t>
  </si>
  <si>
    <t>The Netherlands Government</t>
  </si>
  <si>
    <t>29-30/10/2018</t>
  </si>
  <si>
    <t>During East Asia Summit in Singapore</t>
  </si>
  <si>
    <t>13-17/11/2018</t>
  </si>
  <si>
    <t>17-19/11/2018</t>
  </si>
  <si>
    <t>During APEC meeting in Port Moresby</t>
  </si>
  <si>
    <t>Singaporean Government</t>
  </si>
  <si>
    <t>During Singapore Strategic Dialogue in Singapore</t>
  </si>
  <si>
    <t>Foreign policy consultations, Port Moresby</t>
  </si>
  <si>
    <t>Leaders' Week, United Nations, New York</t>
  </si>
  <si>
    <t>Foreign policy consultations, Cairo and The Hague</t>
  </si>
  <si>
    <t>Cellphone and data charges</t>
  </si>
  <si>
    <t>Includes roaming charges in US and Papua New Guinea</t>
  </si>
  <si>
    <t>Includes roaming charges in Thailand</t>
  </si>
  <si>
    <t>Gift exchange with Cuban Vice Minister</t>
  </si>
  <si>
    <t>Bottle of wine</t>
  </si>
  <si>
    <t>Includes roaming charges in Australia and US</t>
  </si>
  <si>
    <t>Includes roaming charges in Egypt, The Netherlands and UAE</t>
  </si>
  <si>
    <t>Air New Zealand</t>
  </si>
  <si>
    <t>AGM and dinner</t>
  </si>
  <si>
    <t>NZIER</t>
  </si>
  <si>
    <t>Children's Commissioner</t>
  </si>
  <si>
    <t>Visit to Antarctica</t>
  </si>
  <si>
    <t>Business NZ</t>
  </si>
  <si>
    <t>Business Leaders Dinner with the Prime Minister</t>
  </si>
  <si>
    <t>Beaujolais Nouveau Day</t>
  </si>
  <si>
    <t>Opening of Terracotta Warriors Exhibition</t>
  </si>
  <si>
    <t>Mayor Justin Lester and Te Papa CE</t>
  </si>
  <si>
    <t>Tickets to All Blacks vs South Africa</t>
  </si>
  <si>
    <t>Chair, Antarctica NZ</t>
  </si>
  <si>
    <t>Jackson Stone</t>
  </si>
  <si>
    <t>Egyptian Government</t>
  </si>
  <si>
    <t>Taxi: Home to Wellington Airport</t>
  </si>
  <si>
    <t>Hotel costs Dubai (1 night accommodation)</t>
  </si>
  <si>
    <t>Kept</t>
  </si>
  <si>
    <t>New York</t>
  </si>
  <si>
    <t>Cairo and The Hague</t>
  </si>
  <si>
    <t>Singapore and Port Moresby</t>
  </si>
  <si>
    <t>Singapore</t>
  </si>
  <si>
    <t>Auckland</t>
  </si>
  <si>
    <t>Warren Allen, Chair Audit and Risk Committee</t>
  </si>
  <si>
    <t xml:space="preserve">Airfares (international legs on RNZAF flights) </t>
  </si>
  <si>
    <t xml:space="preserve">Hotel costs (6 nights accommodation, meals and laundry). Accommodation is at a premium during Leaders Week in New York. </t>
  </si>
  <si>
    <t>Ministry of Foreign Affairs and Trade</t>
  </si>
  <si>
    <t>Brook Barrington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</si>
</sst>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_);[Red]\(&quot;$&quot;#,##0\)"/>
    <numFmt numFmtId="165" formatCode="&quot;$&quot;#,##0.00_);[Red]\(&quot;$&quot;#,##0.00\)"/>
    <numFmt numFmtId="166" formatCode="_(&quot;$&quot;* #,##0.00_);_(&quot;$&quot;* \(#,##0.00\);_(&quot;$&quot;* &quot;-&quot;??_);_(@_)"/>
    <numFmt numFmtId="167" formatCode="&quot;$&quot;#,##0.00"/>
    <numFmt numFmtId="168" formatCode="[$-1409]d\ mmmm\ yyyy;@"/>
  </numFmts>
  <fonts count="29" x14ac:knownFonts="1">
    <font>
      <sz val="10"/>
      <color theme="1"/>
      <name val="Arial"/>
      <family val="2"/>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indexed="64"/>
      </right>
      <top/>
      <bottom/>
      <diagonal/>
    </border>
  </borders>
  <cellStyleXfs count="3">
    <xf numFmtId="0" fontId="0" fillId="0" borderId="0"/>
    <xf numFmtId="166" fontId="20" fillId="0" borderId="0" applyFont="0" applyFill="0" applyBorder="0" applyAlignment="0" applyProtection="0"/>
    <xf numFmtId="0" fontId="1" fillId="0" borderId="0"/>
  </cellStyleXfs>
  <cellXfs count="18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5"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5" fillId="0" borderId="0" xfId="0" applyFont="1" applyFill="1" applyBorder="1" applyAlignment="1" applyProtection="1">
      <alignment vertical="center" wrapText="1" readingOrder="1"/>
    </xf>
    <xf numFmtId="0" fontId="14" fillId="0" borderId="0" xfId="0" applyFont="1" applyFill="1" applyBorder="1" applyAlignment="1" applyProtection="1">
      <alignment vertical="center" wrapText="1" readingOrder="1"/>
    </xf>
    <xf numFmtId="0" fontId="17" fillId="7" borderId="0" xfId="0" applyFont="1" applyFill="1" applyBorder="1" applyAlignment="1" applyProtection="1">
      <alignment horizontal="left" vertical="center" wrapText="1"/>
    </xf>
    <xf numFmtId="0" fontId="18" fillId="0" borderId="0" xfId="0" applyFont="1" applyFill="1" applyBorder="1" applyAlignment="1" applyProtection="1">
      <alignment vertical="center" wrapText="1" readingOrder="1"/>
    </xf>
    <xf numFmtId="0" fontId="18" fillId="0" borderId="3" xfId="0" applyFont="1" applyFill="1" applyBorder="1" applyAlignment="1" applyProtection="1">
      <alignment vertical="center" wrapText="1" readingOrder="1"/>
    </xf>
    <xf numFmtId="0" fontId="25"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5" fillId="6" borderId="0" xfId="0" applyFont="1" applyFill="1" applyAlignment="1" applyProtection="1"/>
    <xf numFmtId="0" fontId="5" fillId="6" borderId="0" xfId="0" applyFont="1" applyFill="1" applyAlignment="1" applyProtection="1">
      <alignment wrapText="1"/>
    </xf>
    <xf numFmtId="0" fontId="0" fillId="0" borderId="0" xfId="0" applyProtection="1"/>
    <xf numFmtId="0" fontId="17" fillId="7" borderId="0" xfId="0" applyFont="1" applyFill="1" applyBorder="1" applyAlignment="1" applyProtection="1">
      <alignment vertical="center" wrapText="1"/>
    </xf>
    <xf numFmtId="0" fontId="23" fillId="0" borderId="0" xfId="0" applyFont="1" applyBorder="1" applyProtection="1"/>
    <xf numFmtId="167" fontId="22" fillId="0" borderId="0" xfId="0" applyNumberFormat="1" applyFont="1" applyFill="1" applyBorder="1" applyAlignment="1" applyProtection="1">
      <alignment vertical="center" wrapText="1"/>
    </xf>
    <xf numFmtId="0" fontId="16"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5" fillId="0" borderId="0" xfId="0" applyFont="1" applyBorder="1" applyAlignment="1" applyProtection="1">
      <alignment wrapText="1"/>
    </xf>
    <xf numFmtId="0" fontId="2"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5"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1" fillId="0" borderId="0" xfId="0" applyFont="1" applyBorder="1" applyAlignment="1" applyProtection="1">
      <alignment vertical="center" wrapText="1" readingOrder="1"/>
    </xf>
    <xf numFmtId="0" fontId="17"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4"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3" fillId="0" borderId="0" xfId="0" applyFont="1" applyFill="1" applyBorder="1" applyAlignment="1" applyProtection="1">
      <alignment wrapText="1"/>
    </xf>
    <xf numFmtId="0" fontId="2" fillId="0" borderId="0" xfId="0" applyFont="1" applyBorder="1" applyAlignment="1" applyProtection="1">
      <alignment vertical="center" wrapText="1"/>
    </xf>
    <xf numFmtId="0" fontId="0" fillId="0" borderId="0" xfId="0" applyAlignment="1" applyProtection="1">
      <alignment vertical="center" wrapText="1"/>
    </xf>
    <xf numFmtId="0" fontId="16" fillId="3" borderId="0" xfId="0" applyFont="1" applyFill="1" applyBorder="1" applyAlignment="1" applyProtection="1">
      <alignment vertical="center" wrapText="1" readingOrder="1"/>
    </xf>
    <xf numFmtId="0" fontId="13" fillId="3" borderId="0" xfId="0" applyFont="1" applyFill="1" applyBorder="1" applyAlignment="1" applyProtection="1"/>
    <xf numFmtId="0" fontId="5"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8" fillId="0" borderId="5"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xf>
    <xf numFmtId="1" fontId="14" fillId="0" borderId="0" xfId="0" applyNumberFormat="1" applyFont="1" applyFill="1" applyBorder="1" applyAlignment="1" applyProtection="1">
      <alignment horizontal="center" vertical="center" wrapText="1"/>
    </xf>
    <xf numFmtId="166" fontId="14" fillId="0" borderId="0" xfId="1" applyFont="1" applyFill="1" applyBorder="1" applyAlignment="1" applyProtection="1">
      <alignment vertical="center" wrapText="1" readingOrder="1"/>
    </xf>
    <xf numFmtId="0" fontId="12"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6" fillId="3" borderId="0" xfId="0" applyFont="1" applyFill="1" applyBorder="1" applyAlignment="1" applyProtection="1">
      <alignment vertical="center" readingOrder="1"/>
    </xf>
    <xf numFmtId="0" fontId="16" fillId="7" borderId="0" xfId="0" applyFont="1" applyFill="1" applyBorder="1" applyAlignment="1" applyProtection="1">
      <alignment horizontal="left" vertical="center" readingOrder="1"/>
    </xf>
    <xf numFmtId="167" fontId="16" fillId="7" borderId="0" xfId="0" applyNumberFormat="1" applyFont="1" applyFill="1" applyBorder="1" applyAlignment="1" applyProtection="1">
      <alignment horizontal="left" vertical="center" wrapText="1"/>
    </xf>
    <xf numFmtId="1" fontId="16" fillId="7" borderId="0" xfId="0" applyNumberFormat="1" applyFont="1" applyFill="1" applyBorder="1" applyAlignment="1" applyProtection="1">
      <alignment horizontal="center" vertical="center" wrapText="1"/>
    </xf>
    <xf numFmtId="0" fontId="27" fillId="0" borderId="0" xfId="0" applyFont="1" applyBorder="1" applyProtection="1"/>
    <xf numFmtId="167" fontId="16" fillId="8" borderId="0" xfId="0" applyNumberFormat="1" applyFont="1" applyFill="1" applyBorder="1" applyAlignment="1" applyProtection="1">
      <alignment horizontal="left" vertical="center" wrapText="1"/>
    </xf>
    <xf numFmtId="1" fontId="16" fillId="8" borderId="0" xfId="0" applyNumberFormat="1" applyFont="1" applyFill="1" applyBorder="1" applyAlignment="1" applyProtection="1">
      <alignment horizontal="center" vertical="center" wrapText="1"/>
    </xf>
    <xf numFmtId="165" fontId="0" fillId="0" borderId="0" xfId="0" applyNumberFormat="1" applyBorder="1" applyAlignment="1" applyProtection="1">
      <alignment wrapText="1"/>
    </xf>
    <xf numFmtId="165" fontId="16" fillId="3" borderId="0" xfId="0" applyNumberFormat="1" applyFont="1" applyFill="1" applyBorder="1" applyAlignment="1" applyProtection="1">
      <alignment vertical="center"/>
    </xf>
    <xf numFmtId="165" fontId="18" fillId="0" borderId="4" xfId="1" applyNumberFormat="1" applyFont="1" applyFill="1" applyBorder="1" applyAlignment="1" applyProtection="1">
      <alignment vertical="center" wrapText="1" readingOrder="1"/>
    </xf>
    <xf numFmtId="165" fontId="18" fillId="0" borderId="0" xfId="1" applyNumberFormat="1" applyFont="1" applyFill="1" applyBorder="1" applyAlignment="1" applyProtection="1">
      <alignment vertical="center" wrapText="1" readingOrder="1"/>
    </xf>
    <xf numFmtId="165" fontId="25" fillId="0" borderId="4" xfId="1" applyNumberFormat="1" applyFont="1" applyFill="1" applyBorder="1" applyAlignment="1" applyProtection="1">
      <alignment vertical="center" wrapText="1" readingOrder="1"/>
    </xf>
    <xf numFmtId="165" fontId="16"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7" fillId="4" borderId="0" xfId="0" applyFont="1" applyFill="1" applyBorder="1" applyAlignment="1" applyProtection="1">
      <alignment wrapText="1"/>
    </xf>
    <xf numFmtId="0" fontId="12" fillId="0" borderId="5" xfId="1" applyNumberFormat="1" applyFont="1" applyFill="1" applyBorder="1" applyAlignment="1" applyProtection="1">
      <alignment horizontal="center" vertical="center" wrapText="1" readingOrder="1"/>
    </xf>
    <xf numFmtId="0" fontId="12" fillId="0" borderId="0" xfId="1" applyNumberFormat="1" applyFont="1" applyFill="1" applyBorder="1" applyAlignment="1" applyProtection="1">
      <alignment horizontal="center" vertical="center" wrapText="1" readingOrder="1"/>
    </xf>
    <xf numFmtId="0" fontId="26" fillId="0" borderId="5" xfId="1" applyNumberFormat="1" applyFont="1" applyFill="1" applyBorder="1" applyAlignment="1" applyProtection="1">
      <alignment horizontal="center" vertical="center" wrapText="1" readingOrder="1"/>
    </xf>
    <xf numFmtId="168" fontId="12" fillId="9" borderId="3" xfId="0" applyNumberFormat="1" applyFont="1" applyFill="1" applyBorder="1" applyAlignment="1" applyProtection="1">
      <alignment vertical="center" wrapText="1"/>
      <protection locked="0"/>
    </xf>
    <xf numFmtId="165" fontId="12" fillId="9" borderId="4" xfId="0" applyNumberFormat="1" applyFont="1" applyFill="1" applyBorder="1" applyAlignment="1" applyProtection="1">
      <alignment vertical="center" wrapText="1"/>
      <protection locked="0"/>
    </xf>
    <xf numFmtId="0" fontId="12" fillId="9" borderId="4" xfId="0" applyFont="1" applyFill="1" applyBorder="1" applyAlignment="1" applyProtection="1">
      <alignment vertical="center" wrapText="1"/>
      <protection locked="0"/>
    </xf>
    <xf numFmtId="0" fontId="12" fillId="9" borderId="5" xfId="0" applyFont="1" applyFill="1" applyBorder="1" applyAlignment="1" applyProtection="1">
      <alignment vertical="center" wrapText="1"/>
      <protection locked="0"/>
    </xf>
    <xf numFmtId="168" fontId="12"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5" fontId="12"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2" fillId="9" borderId="4" xfId="0" applyNumberFormat="1" applyFont="1" applyFill="1" applyBorder="1" applyAlignment="1" applyProtection="1">
      <alignment horizontal="left" vertical="center" wrapText="1"/>
      <protection locked="0"/>
    </xf>
    <xf numFmtId="0" fontId="28" fillId="3" borderId="0" xfId="0" applyFont="1" applyFill="1" applyBorder="1" applyAlignment="1" applyProtection="1">
      <alignment horizontal="center" vertical="center" readingOrder="1"/>
    </xf>
    <xf numFmtId="168" fontId="12" fillId="9" borderId="7" xfId="0" applyNumberFormat="1" applyFont="1" applyFill="1" applyBorder="1" applyAlignment="1" applyProtection="1">
      <alignment vertical="center" wrapText="1"/>
      <protection locked="0"/>
    </xf>
    <xf numFmtId="165" fontId="12" fillId="9" borderId="8" xfId="0" applyNumberFormat="1" applyFont="1" applyFill="1" applyBorder="1" applyAlignment="1" applyProtection="1">
      <alignment vertical="center" wrapText="1"/>
      <protection locked="0"/>
    </xf>
    <xf numFmtId="0" fontId="12" fillId="9" borderId="8" xfId="0" applyFont="1" applyFill="1" applyBorder="1" applyAlignment="1" applyProtection="1">
      <alignment vertical="center" wrapText="1"/>
      <protection locked="0"/>
    </xf>
    <xf numFmtId="0" fontId="12" fillId="9" borderId="9" xfId="0" applyFont="1" applyFill="1" applyBorder="1" applyAlignment="1" applyProtection="1">
      <alignment vertical="center" wrapText="1"/>
      <protection locked="0"/>
    </xf>
    <xf numFmtId="0" fontId="17" fillId="3" borderId="0" xfId="0" applyFont="1" applyFill="1" applyBorder="1" applyAlignment="1" applyProtection="1">
      <alignment vertical="center"/>
    </xf>
    <xf numFmtId="165" fontId="17" fillId="3" borderId="0" xfId="0" applyNumberFormat="1" applyFont="1" applyFill="1" applyBorder="1" applyAlignment="1" applyProtection="1">
      <alignment vertical="center"/>
    </xf>
    <xf numFmtId="0" fontId="28" fillId="3" borderId="0" xfId="0" applyFont="1" applyFill="1" applyBorder="1" applyAlignment="1" applyProtection="1">
      <alignment horizontal="center" vertical="center" wrapText="1"/>
    </xf>
    <xf numFmtId="167" fontId="28" fillId="7"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wrapText="1"/>
    </xf>
    <xf numFmtId="0" fontId="5"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5" fillId="4" borderId="0" xfId="0" applyFont="1" applyFill="1" applyAlignment="1" applyProtection="1"/>
    <xf numFmtId="0" fontId="5" fillId="4" borderId="0" xfId="0" applyFont="1" applyFill="1" applyAlignment="1" applyProtection="1">
      <alignment wrapText="1"/>
    </xf>
    <xf numFmtId="2" fontId="0" fillId="4" borderId="0" xfId="0" applyNumberFormat="1" applyFont="1" applyFill="1" applyAlignment="1" applyProtection="1">
      <alignment vertical="top"/>
    </xf>
    <xf numFmtId="0" fontId="5"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5" fillId="5" borderId="0" xfId="0" applyFont="1" applyFill="1" applyAlignment="1" applyProtection="1">
      <alignment horizontal="center" vertical="top"/>
    </xf>
    <xf numFmtId="1" fontId="5" fillId="5" borderId="0" xfId="0" applyNumberFormat="1" applyFont="1" applyFill="1" applyBorder="1" applyAlignment="1" applyProtection="1">
      <alignment horizontal="center"/>
    </xf>
    <xf numFmtId="0" fontId="5" fillId="4" borderId="0" xfId="0" applyFont="1" applyFill="1" applyBorder="1" applyAlignment="1" applyProtection="1">
      <alignment horizontal="center" wrapText="1"/>
    </xf>
    <xf numFmtId="0" fontId="5" fillId="5" borderId="0" xfId="0" applyFont="1" applyFill="1" applyAlignment="1" applyProtection="1">
      <alignment horizontal="center" wrapText="1"/>
    </xf>
    <xf numFmtId="0" fontId="15" fillId="3" borderId="0" xfId="0" applyFont="1" applyFill="1" applyBorder="1" applyAlignment="1" applyProtection="1">
      <alignment vertical="center" wrapText="1" readingOrder="1"/>
    </xf>
    <xf numFmtId="166" fontId="15" fillId="3" borderId="0" xfId="1" applyFont="1" applyFill="1" applyBorder="1" applyAlignment="1" applyProtection="1">
      <alignment horizontal="center" vertical="center" wrapText="1" readingOrder="1"/>
    </xf>
    <xf numFmtId="166" fontId="15" fillId="0" borderId="0" xfId="1" applyFont="1" applyFill="1" applyBorder="1" applyAlignment="1" applyProtection="1">
      <alignment horizontal="center" vertical="center" wrapText="1" readingOrder="1"/>
    </xf>
    <xf numFmtId="0" fontId="15" fillId="7" borderId="0" xfId="0" applyFont="1" applyFill="1" applyBorder="1" applyAlignment="1" applyProtection="1">
      <alignment vertical="center" wrapText="1" readingOrder="1"/>
    </xf>
    <xf numFmtId="166" fontId="15" fillId="7" borderId="0" xfId="1" applyFont="1" applyFill="1" applyBorder="1" applyAlignment="1" applyProtection="1">
      <alignment horizontal="center" vertical="center" wrapText="1" readingOrder="1"/>
    </xf>
    <xf numFmtId="0" fontId="17" fillId="0" borderId="0" xfId="0" applyFont="1" applyFill="1" applyBorder="1" applyAlignment="1" applyProtection="1">
      <alignment wrapText="1"/>
    </xf>
    <xf numFmtId="0" fontId="13" fillId="0" borderId="0" xfId="0" applyFont="1" applyProtection="1"/>
    <xf numFmtId="0" fontId="0" fillId="0" borderId="1" xfId="0" applyBorder="1" applyAlignment="1" applyProtection="1">
      <alignment vertical="top" wrapText="1"/>
      <protection locked="0"/>
    </xf>
    <xf numFmtId="0" fontId="0" fillId="0" borderId="0" xfId="0" applyBorder="1" applyAlignment="1" applyProtection="1">
      <alignment wrapText="1"/>
      <protection locked="0"/>
    </xf>
    <xf numFmtId="0" fontId="0" fillId="0" borderId="10" xfId="0" applyBorder="1" applyAlignment="1" applyProtection="1">
      <alignment wrapText="1"/>
      <protection locked="0"/>
    </xf>
    <xf numFmtId="4" fontId="0" fillId="0" borderId="0" xfId="0" applyNumberFormat="1" applyBorder="1" applyAlignment="1" applyProtection="1">
      <alignment wrapText="1"/>
      <protection locked="0"/>
    </xf>
    <xf numFmtId="0" fontId="0" fillId="0" borderId="1" xfId="0" applyFont="1" applyBorder="1" applyAlignment="1" applyProtection="1">
      <alignment vertical="top"/>
      <protection locked="0"/>
    </xf>
    <xf numFmtId="4" fontId="0" fillId="0" borderId="0" xfId="0" applyNumberFormat="1" applyFont="1" applyBorder="1" applyAlignment="1" applyProtection="1">
      <alignment vertical="top"/>
      <protection locked="0"/>
    </xf>
    <xf numFmtId="0" fontId="0" fillId="0" borderId="1" xfId="0" applyFill="1" applyBorder="1" applyAlignment="1" applyProtection="1">
      <alignment vertical="top" wrapText="1"/>
      <protection locked="0"/>
    </xf>
    <xf numFmtId="4"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10" xfId="0" applyFill="1" applyBorder="1" applyAlignment="1" applyProtection="1">
      <alignment wrapText="1"/>
      <protection locked="0"/>
    </xf>
    <xf numFmtId="0" fontId="0" fillId="0" borderId="0" xfId="0" applyBorder="1" applyAlignment="1" applyProtection="1">
      <alignment vertical="top" wrapText="1"/>
      <protection locked="0"/>
    </xf>
    <xf numFmtId="14" fontId="0" fillId="0" borderId="1" xfId="0" applyNumberFormat="1" applyBorder="1" applyAlignment="1" applyProtection="1">
      <alignment horizontal="left" vertical="top" wrapText="1"/>
      <protection locked="0"/>
    </xf>
    <xf numFmtId="4" fontId="7" fillId="0" borderId="0" xfId="0" applyNumberFormat="1" applyFont="1" applyBorder="1" applyAlignment="1" applyProtection="1">
      <alignment vertical="center" wrapText="1"/>
      <protection locked="0"/>
    </xf>
    <xf numFmtId="0" fontId="7" fillId="0" borderId="0" xfId="0" applyFont="1" applyBorder="1" applyAlignment="1" applyProtection="1">
      <alignment wrapText="1"/>
      <protection locked="0"/>
    </xf>
    <xf numFmtId="0" fontId="7" fillId="0" borderId="10" xfId="0" applyFont="1" applyBorder="1" applyAlignment="1" applyProtection="1">
      <alignment wrapText="1"/>
      <protection locked="0"/>
    </xf>
    <xf numFmtId="4" fontId="0" fillId="0" borderId="0" xfId="0" applyNumberFormat="1"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0" xfId="0" applyFont="1" applyBorder="1" applyAlignment="1" applyProtection="1">
      <alignment wrapText="1"/>
      <protection locked="0"/>
    </xf>
    <xf numFmtId="0" fontId="7" fillId="0" borderId="0" xfId="0" applyFont="1" applyFill="1" applyBorder="1" applyAlignment="1" applyProtection="1">
      <alignment wrapText="1"/>
      <protection locked="0"/>
    </xf>
    <xf numFmtId="0" fontId="7" fillId="0" borderId="10" xfId="0" applyFont="1" applyFill="1" applyBorder="1" applyAlignment="1" applyProtection="1">
      <alignment wrapText="1"/>
      <protection locked="0"/>
    </xf>
    <xf numFmtId="14" fontId="0" fillId="0" borderId="1" xfId="0" applyNumberFormat="1" applyFont="1" applyBorder="1" applyAlignment="1" applyProtection="1">
      <alignment horizontal="left" wrapText="1"/>
      <protection locked="0"/>
    </xf>
    <xf numFmtId="0" fontId="0" fillId="0" borderId="1" xfId="0" applyFont="1" applyBorder="1" applyAlignment="1" applyProtection="1">
      <alignment horizontal="left" wrapText="1"/>
      <protection locked="0"/>
    </xf>
    <xf numFmtId="0" fontId="7" fillId="0" borderId="0" xfId="0" applyFont="1" applyBorder="1" applyAlignment="1" applyProtection="1">
      <alignment vertical="center" wrapText="1"/>
      <protection locked="0"/>
    </xf>
    <xf numFmtId="164" fontId="0" fillId="0" borderId="0" xfId="0" applyNumberFormat="1" applyFont="1" applyBorder="1" applyAlignment="1" applyProtection="1">
      <alignment horizontal="left"/>
      <protection locked="0"/>
    </xf>
    <xf numFmtId="14" fontId="0" fillId="0" borderId="0" xfId="0" applyNumberFormat="1" applyFont="1" applyBorder="1" applyAlignment="1" applyProtection="1">
      <alignment horizontal="left" wrapText="1"/>
      <protection locked="0"/>
    </xf>
    <xf numFmtId="168" fontId="12" fillId="9" borderId="0" xfId="0" applyNumberFormat="1" applyFont="1" applyFill="1" applyBorder="1" applyAlignment="1" applyProtection="1">
      <alignment vertical="center"/>
      <protection locked="0"/>
    </xf>
    <xf numFmtId="0" fontId="0" fillId="9" borderId="0" xfId="0" applyFont="1" applyFill="1" applyBorder="1" applyAlignment="1" applyProtection="1">
      <alignment vertical="center" wrapText="1"/>
      <protection locked="0"/>
    </xf>
    <xf numFmtId="14" fontId="0" fillId="0" borderId="1" xfId="0" applyNumberFormat="1" applyBorder="1" applyAlignment="1" applyProtection="1">
      <alignment horizontal="left" vertical="center" wrapText="1"/>
      <protection locked="0"/>
    </xf>
    <xf numFmtId="14" fontId="7" fillId="0" borderId="1" xfId="0" applyNumberFormat="1" applyFont="1" applyBorder="1" applyAlignment="1" applyProtection="1">
      <alignment horizontal="left" wrapText="1"/>
      <protection locked="0"/>
    </xf>
    <xf numFmtId="14" fontId="0" fillId="0" borderId="1" xfId="0" applyNumberFormat="1" applyFont="1" applyBorder="1" applyAlignment="1" applyProtection="1">
      <alignment horizontal="left"/>
      <protection locked="0"/>
    </xf>
    <xf numFmtId="0" fontId="12" fillId="0" borderId="0" xfId="0" applyFont="1" applyFill="1" applyBorder="1" applyAlignment="1" applyProtection="1">
      <alignment horizontal="center" vertical="center" wrapText="1" readingOrder="1"/>
    </xf>
    <xf numFmtId="0" fontId="11" fillId="9" borderId="2" xfId="0" applyFont="1" applyFill="1" applyBorder="1" applyAlignment="1" applyProtection="1">
      <alignment horizontal="left" vertical="center" wrapText="1" readingOrder="1"/>
      <protection locked="0"/>
    </xf>
    <xf numFmtId="0" fontId="10" fillId="0" borderId="6" xfId="0" applyFont="1" applyBorder="1" applyAlignment="1" applyProtection="1">
      <alignment horizontal="left" vertical="center"/>
    </xf>
    <xf numFmtId="0" fontId="19" fillId="2" borderId="0" xfId="0" applyFont="1" applyFill="1" applyBorder="1" applyAlignment="1" applyProtection="1">
      <alignment horizontal="center" vertical="center"/>
    </xf>
    <xf numFmtId="0" fontId="10" fillId="9" borderId="2" xfId="0" applyFont="1" applyFill="1" applyBorder="1" applyAlignment="1" applyProtection="1">
      <alignment horizontal="left" vertical="center" wrapText="1" readingOrder="1"/>
      <protection locked="0"/>
    </xf>
    <xf numFmtId="168" fontId="11" fillId="9" borderId="2" xfId="0" applyNumberFormat="1" applyFont="1" applyFill="1" applyBorder="1" applyAlignment="1" applyProtection="1">
      <alignment horizontal="left" vertical="center" wrapText="1" readingOrder="1"/>
      <protection locked="0"/>
    </xf>
    <xf numFmtId="168" fontId="10" fillId="0" borderId="2" xfId="0" applyNumberFormat="1" applyFont="1" applyBorder="1" applyAlignment="1" applyProtection="1">
      <alignment horizontal="left" vertical="center" wrapText="1" readingOrder="1"/>
    </xf>
    <xf numFmtId="0" fontId="28"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readingOrder="1"/>
    </xf>
    <xf numFmtId="0" fontId="4" fillId="0" borderId="1" xfId="0" applyFont="1" applyFill="1" applyBorder="1" applyAlignment="1" applyProtection="1">
      <alignment horizontal="center" vertical="center" wrapText="1" readingOrder="1"/>
    </xf>
    <xf numFmtId="0" fontId="4" fillId="0" borderId="0" xfId="0" applyFont="1" applyFill="1" applyBorder="1" applyAlignment="1" applyProtection="1">
      <alignment horizontal="center" vertical="center" wrapText="1" readingOrder="1"/>
    </xf>
    <xf numFmtId="0" fontId="6" fillId="0" borderId="1"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readingOrder="1"/>
    </xf>
    <xf numFmtId="0" fontId="17" fillId="3" borderId="0"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28" fillId="7" borderId="0" xfId="0" applyFont="1" applyFill="1" applyBorder="1" applyAlignment="1" applyProtection="1">
      <alignment horizontal="center" vertical="center" wrapText="1"/>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A19" sqref="A1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6" t="s">
        <v>64</v>
      </c>
      <c r="B1" s="166"/>
      <c r="C1" s="166"/>
      <c r="D1" s="166"/>
      <c r="E1" s="166"/>
      <c r="F1" s="166"/>
      <c r="G1" s="48"/>
      <c r="H1" s="48"/>
      <c r="I1" s="48"/>
      <c r="J1" s="48"/>
      <c r="K1" s="48"/>
    </row>
    <row r="2" spans="1:11" ht="21" customHeight="1" x14ac:dyDescent="0.2">
      <c r="A2" s="4" t="s">
        <v>2</v>
      </c>
      <c r="B2" s="167" t="s">
        <v>223</v>
      </c>
      <c r="C2" s="167"/>
      <c r="D2" s="167"/>
      <c r="E2" s="167"/>
      <c r="F2" s="167"/>
      <c r="G2" s="48"/>
      <c r="H2" s="48"/>
      <c r="I2" s="48"/>
      <c r="J2" s="48"/>
      <c r="K2" s="48"/>
    </row>
    <row r="3" spans="1:11" ht="21" customHeight="1" x14ac:dyDescent="0.2">
      <c r="A3" s="4" t="s">
        <v>65</v>
      </c>
      <c r="B3" s="167" t="s">
        <v>224</v>
      </c>
      <c r="C3" s="167"/>
      <c r="D3" s="167"/>
      <c r="E3" s="167"/>
      <c r="F3" s="167"/>
      <c r="G3" s="48"/>
      <c r="H3" s="48"/>
      <c r="I3" s="48"/>
      <c r="J3" s="48"/>
      <c r="K3" s="48"/>
    </row>
    <row r="4" spans="1:11" ht="21" customHeight="1" x14ac:dyDescent="0.2">
      <c r="A4" s="4" t="s">
        <v>48</v>
      </c>
      <c r="B4" s="168">
        <v>43282</v>
      </c>
      <c r="C4" s="168"/>
      <c r="D4" s="168"/>
      <c r="E4" s="168"/>
      <c r="F4" s="168"/>
      <c r="G4" s="48"/>
      <c r="H4" s="48"/>
      <c r="I4" s="48"/>
      <c r="J4" s="48"/>
      <c r="K4" s="48"/>
    </row>
    <row r="5" spans="1:11" ht="21" customHeight="1" x14ac:dyDescent="0.2">
      <c r="A5" s="4" t="s">
        <v>49</v>
      </c>
      <c r="B5" s="168">
        <v>43496</v>
      </c>
      <c r="C5" s="168"/>
      <c r="D5" s="168"/>
      <c r="E5" s="168"/>
      <c r="F5" s="168"/>
      <c r="G5" s="48"/>
      <c r="H5" s="48"/>
      <c r="I5" s="48"/>
      <c r="J5" s="48"/>
      <c r="K5" s="48"/>
    </row>
    <row r="6" spans="1:11" ht="21" customHeight="1" x14ac:dyDescent="0.2">
      <c r="A6" s="4" t="s">
        <v>69</v>
      </c>
      <c r="B6" s="165" t="str">
        <f>IF(AND(Travel!B7&lt;&gt;A30,Hospitality!B7&lt;&gt;A30,'All other expenses'!B7&lt;&gt;A30,'Gifts and benefits'!B7&lt;&gt;A30),A31,IF(AND(Travel!B7=A30,Hospitality!B7=A30,'All other expenses'!B7=A30,'Gifts and benefits'!B7=A30),A33,A32))</f>
        <v>Data and totals checked on all sheets</v>
      </c>
      <c r="C6" s="165"/>
      <c r="D6" s="165"/>
      <c r="E6" s="165"/>
      <c r="F6" s="165"/>
      <c r="G6" s="36"/>
      <c r="H6" s="48"/>
      <c r="I6" s="48"/>
      <c r="J6" s="48"/>
      <c r="K6" s="48"/>
    </row>
    <row r="7" spans="1:11" ht="21" customHeight="1" x14ac:dyDescent="0.2">
      <c r="A7" s="4" t="s">
        <v>86</v>
      </c>
      <c r="B7" s="164" t="s">
        <v>38</v>
      </c>
      <c r="C7" s="164"/>
      <c r="D7" s="164"/>
      <c r="E7" s="164"/>
      <c r="F7" s="164"/>
      <c r="G7" s="36"/>
      <c r="H7" s="48"/>
      <c r="I7" s="48"/>
      <c r="J7" s="48"/>
      <c r="K7" s="48"/>
    </row>
    <row r="8" spans="1:11" ht="21" customHeight="1" x14ac:dyDescent="0.2">
      <c r="A8" s="4" t="s">
        <v>66</v>
      </c>
      <c r="B8" s="164" t="s">
        <v>220</v>
      </c>
      <c r="C8" s="164"/>
      <c r="D8" s="164"/>
      <c r="E8" s="164"/>
      <c r="F8" s="164"/>
      <c r="G8" s="36"/>
      <c r="H8" s="48"/>
      <c r="I8" s="48"/>
      <c r="J8" s="48"/>
      <c r="K8" s="48"/>
    </row>
    <row r="9" spans="1:11" ht="66.75" customHeight="1" x14ac:dyDescent="0.2">
      <c r="A9" s="163" t="s">
        <v>82</v>
      </c>
      <c r="B9" s="163"/>
      <c r="C9" s="163"/>
      <c r="D9" s="163"/>
      <c r="E9" s="163"/>
      <c r="F9" s="163"/>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54216.400000000009</v>
      </c>
      <c r="C11" s="87" t="str">
        <f>IF(Travel!B6="",A34,Travel!B6)</f>
        <v>Figures exclude GST</v>
      </c>
      <c r="D11" s="8"/>
      <c r="E11" s="11" t="s">
        <v>61</v>
      </c>
      <c r="F11" s="58">
        <f>'Gifts and benefits'!C177</f>
        <v>24</v>
      </c>
      <c r="G11" s="49"/>
      <c r="H11" s="49"/>
      <c r="I11" s="49"/>
      <c r="J11" s="49"/>
      <c r="K11" s="49"/>
    </row>
    <row r="12" spans="1:11" ht="27.75" customHeight="1" x14ac:dyDescent="0.2">
      <c r="A12" s="11" t="s">
        <v>9</v>
      </c>
      <c r="B12" s="80">
        <f>Hospitality!B25</f>
        <v>102.61</v>
      </c>
      <c r="C12" s="87" t="str">
        <f>IF(Hospitality!B6="",A34,Hospitality!B6)</f>
        <v>Figures exclude GST</v>
      </c>
      <c r="D12" s="8"/>
      <c r="E12" s="11" t="s">
        <v>62</v>
      </c>
      <c r="F12" s="58">
        <f>'Gifts and benefits'!C178</f>
        <v>17</v>
      </c>
      <c r="G12" s="49"/>
      <c r="H12" s="49"/>
      <c r="I12" s="49"/>
      <c r="J12" s="49"/>
      <c r="K12" s="49"/>
    </row>
    <row r="13" spans="1:11" ht="27.75" customHeight="1" x14ac:dyDescent="0.2">
      <c r="A13" s="11" t="s">
        <v>14</v>
      </c>
      <c r="B13" s="80">
        <f>'All other expenses'!B24</f>
        <v>434.05</v>
      </c>
      <c r="C13" s="87" t="str">
        <f>IF('All other expenses'!B6="",A34,'All other expenses'!B6)</f>
        <v>Figures exclude GST</v>
      </c>
      <c r="D13" s="8"/>
      <c r="E13" s="11" t="s">
        <v>63</v>
      </c>
      <c r="F13" s="58">
        <f>'Gifts and benefits'!C179</f>
        <v>7</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Travel!B55</f>
        <v>52193.360000000008</v>
      </c>
      <c r="C15" s="89" t="str">
        <f>C11</f>
        <v>Figures exclude GST</v>
      </c>
      <c r="D15" s="8"/>
      <c r="E15" s="8"/>
      <c r="F15" s="60"/>
      <c r="G15" s="48"/>
      <c r="H15" s="48"/>
      <c r="I15" s="48"/>
      <c r="J15" s="48"/>
      <c r="K15" s="48"/>
    </row>
    <row r="16" spans="1:11" ht="27.75" customHeight="1" x14ac:dyDescent="0.2">
      <c r="A16" s="12" t="s">
        <v>57</v>
      </c>
      <c r="B16" s="82">
        <f>Travel!B79</f>
        <v>2009.56</v>
      </c>
      <c r="C16" s="89" t="str">
        <f>C11</f>
        <v>Figures exclude GST</v>
      </c>
      <c r="D16" s="61"/>
      <c r="E16" s="8"/>
      <c r="F16" s="62"/>
      <c r="G16" s="48"/>
      <c r="H16" s="48"/>
      <c r="I16" s="48"/>
      <c r="J16" s="48"/>
      <c r="K16" s="48"/>
    </row>
    <row r="17" spans="1:11" ht="27.75" customHeight="1" x14ac:dyDescent="0.2">
      <c r="A17" s="12" t="s">
        <v>30</v>
      </c>
      <c r="B17" s="82">
        <f>Travel!B93</f>
        <v>13.48</v>
      </c>
      <c r="C17" s="8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104</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COUNT(Travel!B12:B54)</f>
        <v>28</v>
      </c>
      <c r="C54" s="112"/>
      <c r="D54" s="112">
        <f>COUNTIF(Travel!D12:D54,"*")</f>
        <v>28</v>
      </c>
      <c r="E54" s="113"/>
      <c r="F54" s="113" t="b">
        <f>MIN(B54,D54)=MAX(B54,D54)</f>
        <v>1</v>
      </c>
      <c r="G54" s="48"/>
      <c r="H54" s="48"/>
      <c r="I54" s="48"/>
      <c r="J54" s="48"/>
      <c r="K54" s="48"/>
    </row>
    <row r="55" spans="1:11" hidden="1" x14ac:dyDescent="0.2">
      <c r="A55" s="122" t="s">
        <v>76</v>
      </c>
      <c r="B55" s="112">
        <f>COUNT(Travel!B59:B78)</f>
        <v>11</v>
      </c>
      <c r="C55" s="112"/>
      <c r="D55" s="112">
        <f>COUNTIF(Travel!D59:D78,"*")</f>
        <v>11</v>
      </c>
      <c r="E55" s="113"/>
      <c r="F55" s="113" t="b">
        <f>MIN(B55,D55)=MAX(B55,D55)</f>
        <v>1</v>
      </c>
    </row>
    <row r="56" spans="1:11" hidden="1" x14ac:dyDescent="0.2">
      <c r="A56" s="123"/>
      <c r="B56" s="112">
        <f>COUNT(Travel!B83:B92)</f>
        <v>1</v>
      </c>
      <c r="C56" s="112"/>
      <c r="D56" s="112">
        <f>COUNTIF(Travel!D83:D92,"*")</f>
        <v>1</v>
      </c>
      <c r="E56" s="113"/>
      <c r="F56" s="113" t="b">
        <f>MIN(B56,D56)=MAX(B56,D56)</f>
        <v>1</v>
      </c>
    </row>
    <row r="57" spans="1:11" hidden="1" x14ac:dyDescent="0.2">
      <c r="A57" s="124" t="s">
        <v>74</v>
      </c>
      <c r="B57" s="114">
        <f>COUNT(Hospitality!B11:B24)</f>
        <v>2</v>
      </c>
      <c r="C57" s="114"/>
      <c r="D57" s="114">
        <f>COUNTIF(Hospitality!D11:D24,"*")</f>
        <v>2</v>
      </c>
      <c r="E57" s="115"/>
      <c r="F57" s="115" t="b">
        <f>MIN(B57,D57)=MAX(B57,D57)</f>
        <v>1</v>
      </c>
    </row>
    <row r="58" spans="1:11" hidden="1" x14ac:dyDescent="0.2">
      <c r="A58" s="125" t="s">
        <v>75</v>
      </c>
      <c r="B58" s="113">
        <f>COUNT('All other expenses'!B11:B23)</f>
        <v>8</v>
      </c>
      <c r="C58" s="113"/>
      <c r="D58" s="113">
        <f>COUNTIF('All other expenses'!D11:D23,"*")</f>
        <v>5</v>
      </c>
      <c r="E58" s="113"/>
      <c r="F58" s="113" t="b">
        <f>MIN(B58,D58)=MAX(B58,D58)</f>
        <v>0</v>
      </c>
    </row>
    <row r="59" spans="1:11" hidden="1" x14ac:dyDescent="0.2">
      <c r="A59" s="124" t="s">
        <v>73</v>
      </c>
      <c r="B59" s="114">
        <f>COUNTIF('Gifts and benefits'!B11:B176,"*")</f>
        <v>24</v>
      </c>
      <c r="C59" s="114">
        <f>COUNTIF('Gifts and benefits'!C11:C176,"*")</f>
        <v>24</v>
      </c>
      <c r="D59" s="114"/>
      <c r="E59" s="114">
        <f>COUNTA('Gifts and benefits'!E11:E176)</f>
        <v>23</v>
      </c>
      <c r="F59" s="115"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33"/>
  <sheetViews>
    <sheetView topLeftCell="A46" zoomScaleNormal="100" workbookViewId="0">
      <selection activeCell="A97" sqref="A97:D10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6" t="s">
        <v>5</v>
      </c>
      <c r="B1" s="166"/>
      <c r="C1" s="166"/>
      <c r="D1" s="166"/>
      <c r="E1" s="166"/>
      <c r="F1" s="48"/>
    </row>
    <row r="2" spans="1:6" ht="21" customHeight="1" x14ac:dyDescent="0.2">
      <c r="A2" s="4" t="s">
        <v>2</v>
      </c>
      <c r="B2" s="169" t="str">
        <f>'Summary and sign-off'!B2:F2</f>
        <v>Ministry of Foreign Affairs and Trade</v>
      </c>
      <c r="C2" s="169"/>
      <c r="D2" s="169"/>
      <c r="E2" s="169"/>
      <c r="F2" s="48"/>
    </row>
    <row r="3" spans="1:6" ht="21" customHeight="1" x14ac:dyDescent="0.2">
      <c r="A3" s="4" t="s">
        <v>3</v>
      </c>
      <c r="B3" s="169" t="str">
        <f>'Summary and sign-off'!B3:F3</f>
        <v>Brook Barrington</v>
      </c>
      <c r="C3" s="169"/>
      <c r="D3" s="169"/>
      <c r="E3" s="169"/>
      <c r="F3" s="48"/>
    </row>
    <row r="4" spans="1:6" ht="21" customHeight="1" x14ac:dyDescent="0.2">
      <c r="A4" s="4" t="s">
        <v>46</v>
      </c>
      <c r="B4" s="169">
        <f>'Summary and sign-off'!B4:F4</f>
        <v>43282</v>
      </c>
      <c r="C4" s="169"/>
      <c r="D4" s="169"/>
      <c r="E4" s="169"/>
      <c r="F4" s="48"/>
    </row>
    <row r="5" spans="1:6" ht="21" customHeight="1" x14ac:dyDescent="0.2">
      <c r="A5" s="4" t="s">
        <v>47</v>
      </c>
      <c r="B5" s="169">
        <f>'Summary and sign-off'!B5:F5</f>
        <v>43496</v>
      </c>
      <c r="C5" s="169"/>
      <c r="D5" s="169"/>
      <c r="E5" s="169"/>
      <c r="F5" s="48"/>
    </row>
    <row r="6" spans="1:6" ht="21" customHeight="1" x14ac:dyDescent="0.2">
      <c r="A6" s="4" t="s">
        <v>13</v>
      </c>
      <c r="B6" s="164" t="s">
        <v>12</v>
      </c>
      <c r="C6" s="164"/>
      <c r="D6" s="164"/>
      <c r="E6" s="164"/>
      <c r="F6" s="48"/>
    </row>
    <row r="7" spans="1:6" ht="21" customHeight="1" x14ac:dyDescent="0.2">
      <c r="A7" s="4" t="s">
        <v>69</v>
      </c>
      <c r="B7" s="164" t="s">
        <v>80</v>
      </c>
      <c r="C7" s="164"/>
      <c r="D7" s="164"/>
      <c r="E7" s="164"/>
      <c r="F7" s="48"/>
    </row>
    <row r="8" spans="1:6" ht="36" customHeight="1" x14ac:dyDescent="0.2">
      <c r="A8" s="172" t="s">
        <v>4</v>
      </c>
      <c r="B8" s="173"/>
      <c r="C8" s="173"/>
      <c r="D8" s="173"/>
      <c r="E8" s="173"/>
      <c r="F8" s="24"/>
    </row>
    <row r="9" spans="1:6" ht="36" customHeight="1" x14ac:dyDescent="0.2">
      <c r="A9" s="174" t="s">
        <v>95</v>
      </c>
      <c r="B9" s="175"/>
      <c r="C9" s="175"/>
      <c r="D9" s="175"/>
      <c r="E9" s="175"/>
      <c r="F9" s="24"/>
    </row>
    <row r="10" spans="1:6" ht="24.75" customHeight="1" x14ac:dyDescent="0.2">
      <c r="A10" s="171" t="s">
        <v>96</v>
      </c>
      <c r="B10" s="176"/>
      <c r="C10" s="171"/>
      <c r="D10" s="171"/>
      <c r="E10" s="171"/>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x14ac:dyDescent="0.2">
      <c r="A13" s="133" t="s">
        <v>112</v>
      </c>
      <c r="C13" s="134" t="s">
        <v>188</v>
      </c>
      <c r="E13" s="93" t="s">
        <v>116</v>
      </c>
      <c r="F13" s="1"/>
    </row>
    <row r="14" spans="1:6" s="70" customFormat="1" x14ac:dyDescent="0.2">
      <c r="A14" s="133"/>
      <c r="B14" s="136">
        <v>3869.28</v>
      </c>
      <c r="C14" s="134"/>
      <c r="D14" s="135" t="s">
        <v>113</v>
      </c>
      <c r="E14" s="93"/>
      <c r="F14" s="1"/>
    </row>
    <row r="15" spans="1:6" s="70" customFormat="1" x14ac:dyDescent="0.2">
      <c r="A15" s="133"/>
      <c r="B15" s="136">
        <v>59.13</v>
      </c>
      <c r="C15" s="134"/>
      <c r="D15" s="135" t="s">
        <v>114</v>
      </c>
      <c r="E15" s="93"/>
      <c r="F15" s="1"/>
    </row>
    <row r="16" spans="1:6" s="70" customFormat="1" x14ac:dyDescent="0.2">
      <c r="A16" s="133"/>
      <c r="B16" s="136">
        <v>370.27</v>
      </c>
      <c r="C16" s="134"/>
      <c r="D16" s="135" t="s">
        <v>115</v>
      </c>
      <c r="E16" s="93"/>
      <c r="F16" s="1"/>
    </row>
    <row r="17" spans="1:6" s="70" customFormat="1" x14ac:dyDescent="0.2">
      <c r="A17" s="133"/>
      <c r="B17" s="136"/>
      <c r="C17" s="134"/>
      <c r="D17" s="135"/>
      <c r="E17" s="93"/>
      <c r="F17" s="1"/>
    </row>
    <row r="18" spans="1:6" s="70" customFormat="1" x14ac:dyDescent="0.2">
      <c r="A18" s="133"/>
      <c r="B18" s="136"/>
      <c r="C18" s="134" t="s">
        <v>119</v>
      </c>
      <c r="D18" s="135"/>
      <c r="E18" s="93"/>
      <c r="F18" s="1"/>
    </row>
    <row r="19" spans="1:6" s="70" customFormat="1" x14ac:dyDescent="0.2">
      <c r="A19" s="133" t="s">
        <v>117</v>
      </c>
      <c r="B19" s="136">
        <v>636.17999999999995</v>
      </c>
      <c r="D19" s="135" t="s">
        <v>113</v>
      </c>
      <c r="E19" s="93" t="s">
        <v>118</v>
      </c>
      <c r="F19" s="1"/>
    </row>
    <row r="20" spans="1:6" s="70" customFormat="1" x14ac:dyDescent="0.2">
      <c r="A20" s="137"/>
      <c r="B20" s="138">
        <v>38.520000000000003</v>
      </c>
      <c r="C20" s="134"/>
      <c r="D20" s="135" t="s">
        <v>120</v>
      </c>
      <c r="E20" s="93"/>
      <c r="F20" s="1"/>
    </row>
    <row r="21" spans="1:6" s="70" customFormat="1" x14ac:dyDescent="0.2">
      <c r="A21" s="133"/>
      <c r="B21" s="136">
        <v>463.86</v>
      </c>
      <c r="C21" s="134"/>
      <c r="D21" s="135" t="s">
        <v>115</v>
      </c>
      <c r="E21" s="93"/>
      <c r="F21" s="1"/>
    </row>
    <row r="22" spans="1:6" s="70" customFormat="1" x14ac:dyDescent="0.2">
      <c r="A22" s="133"/>
      <c r="B22" s="136">
        <v>38.520000000000003</v>
      </c>
      <c r="C22" s="134"/>
      <c r="D22" s="135" t="s">
        <v>121</v>
      </c>
      <c r="E22" s="93"/>
      <c r="F22" s="1"/>
    </row>
    <row r="23" spans="1:6" s="70" customFormat="1" x14ac:dyDescent="0.2">
      <c r="A23" s="133"/>
      <c r="B23" s="136"/>
      <c r="C23" s="134"/>
      <c r="D23" s="135"/>
      <c r="E23" s="93"/>
      <c r="F23" s="1"/>
    </row>
    <row r="24" spans="1:6" s="70" customFormat="1" x14ac:dyDescent="0.2">
      <c r="A24" s="1"/>
      <c r="B24" s="136"/>
      <c r="C24" s="134" t="s">
        <v>189</v>
      </c>
      <c r="D24" s="135"/>
      <c r="E24" s="93" t="s">
        <v>215</v>
      </c>
      <c r="F24" s="1"/>
    </row>
    <row r="25" spans="1:6" s="70" customFormat="1" x14ac:dyDescent="0.2">
      <c r="A25" s="133" t="s">
        <v>122</v>
      </c>
      <c r="B25" s="136">
        <v>15461.9</v>
      </c>
      <c r="D25" s="135" t="s">
        <v>113</v>
      </c>
      <c r="E25" s="93"/>
      <c r="F25" s="1"/>
    </row>
    <row r="26" spans="1:6" s="70" customFormat="1" x14ac:dyDescent="0.2">
      <c r="A26" s="133"/>
      <c r="B26" s="136">
        <v>50.87</v>
      </c>
      <c r="C26" s="134"/>
      <c r="D26" s="135" t="s">
        <v>212</v>
      </c>
      <c r="E26" s="93"/>
      <c r="F26" s="1"/>
    </row>
    <row r="27" spans="1:6" s="70" customFormat="1" ht="38.25" x14ac:dyDescent="0.2">
      <c r="A27" s="133"/>
      <c r="B27" s="136">
        <v>6809.89</v>
      </c>
      <c r="C27" s="134"/>
      <c r="D27" s="135" t="s">
        <v>222</v>
      </c>
      <c r="E27" s="93"/>
      <c r="F27" s="1"/>
    </row>
    <row r="28" spans="1:6" s="70" customFormat="1" x14ac:dyDescent="0.2">
      <c r="A28" s="133"/>
      <c r="B28" s="136"/>
      <c r="C28" s="134"/>
      <c r="D28" s="135"/>
      <c r="F28" s="1"/>
    </row>
    <row r="29" spans="1:6" s="70" customFormat="1" x14ac:dyDescent="0.2">
      <c r="A29" s="133"/>
      <c r="B29" s="136"/>
      <c r="C29" s="134" t="s">
        <v>190</v>
      </c>
      <c r="D29" s="135"/>
      <c r="E29" s="93" t="s">
        <v>216</v>
      </c>
      <c r="F29" s="1"/>
    </row>
    <row r="30" spans="1:6" s="70" customFormat="1" x14ac:dyDescent="0.2">
      <c r="A30" s="133" t="s">
        <v>123</v>
      </c>
      <c r="B30" s="136">
        <v>13915.34</v>
      </c>
      <c r="D30" s="135" t="s">
        <v>113</v>
      </c>
      <c r="E30" s="93"/>
      <c r="F30" s="1"/>
    </row>
    <row r="31" spans="1:6" s="70" customFormat="1" x14ac:dyDescent="0.2">
      <c r="A31" s="133"/>
      <c r="B31" s="140">
        <v>52.96</v>
      </c>
      <c r="C31" s="134"/>
      <c r="D31" s="135" t="s">
        <v>212</v>
      </c>
      <c r="E31" s="93"/>
      <c r="F31" s="1"/>
    </row>
    <row r="32" spans="1:6" s="70" customFormat="1" ht="25.5" x14ac:dyDescent="0.2">
      <c r="A32" s="133"/>
      <c r="B32" s="136">
        <v>601.88</v>
      </c>
      <c r="C32" s="134"/>
      <c r="D32" s="135" t="s">
        <v>124</v>
      </c>
      <c r="E32" s="93"/>
      <c r="F32" s="1"/>
    </row>
    <row r="33" spans="1:6" s="70" customFormat="1" x14ac:dyDescent="0.2">
      <c r="A33" s="133"/>
      <c r="B33" s="136">
        <v>319.58</v>
      </c>
      <c r="C33" s="134"/>
      <c r="D33" s="135" t="s">
        <v>213</v>
      </c>
      <c r="E33" s="93"/>
      <c r="F33" s="1"/>
    </row>
    <row r="34" spans="1:6" s="70" customFormat="1" x14ac:dyDescent="0.2">
      <c r="A34" s="139"/>
      <c r="B34" s="140">
        <v>41.91</v>
      </c>
      <c r="C34" s="141"/>
      <c r="D34" s="142" t="s">
        <v>121</v>
      </c>
      <c r="E34" s="93"/>
      <c r="F34" s="1"/>
    </row>
    <row r="35" spans="1:6" s="70" customFormat="1" x14ac:dyDescent="0.2">
      <c r="A35" s="139"/>
      <c r="B35" s="140"/>
      <c r="C35" s="141"/>
      <c r="D35" s="142"/>
      <c r="E35" s="93"/>
      <c r="F35" s="1"/>
    </row>
    <row r="36" spans="1:6" s="70" customFormat="1" ht="25.5" x14ac:dyDescent="0.2">
      <c r="A36" s="139"/>
      <c r="B36" s="140"/>
      <c r="C36" s="134" t="s">
        <v>126</v>
      </c>
      <c r="D36" s="142"/>
      <c r="E36" s="93" t="s">
        <v>217</v>
      </c>
      <c r="F36" s="1"/>
    </row>
    <row r="37" spans="1:6" s="70" customFormat="1" x14ac:dyDescent="0.2">
      <c r="A37" s="133" t="s">
        <v>125</v>
      </c>
      <c r="B37" s="136">
        <v>465.8</v>
      </c>
      <c r="D37" s="135" t="s">
        <v>221</v>
      </c>
      <c r="E37" s="93"/>
      <c r="F37" s="1"/>
    </row>
    <row r="38" spans="1:6" s="70" customFormat="1" x14ac:dyDescent="0.2">
      <c r="A38" s="133"/>
      <c r="B38" s="136">
        <v>39.479999999999997</v>
      </c>
      <c r="C38" s="134"/>
      <c r="D38" s="135" t="s">
        <v>120</v>
      </c>
      <c r="E38" s="93"/>
      <c r="F38" s="1"/>
    </row>
    <row r="39" spans="1:6" s="70" customFormat="1" x14ac:dyDescent="0.2">
      <c r="A39" s="133"/>
      <c r="B39" s="136">
        <v>77.739999999999995</v>
      </c>
      <c r="C39" s="134"/>
      <c r="D39" s="135" t="s">
        <v>127</v>
      </c>
      <c r="E39" s="93"/>
      <c r="F39" s="1"/>
    </row>
    <row r="40" spans="1:6" s="70" customFormat="1" x14ac:dyDescent="0.2">
      <c r="A40" s="133"/>
      <c r="B40" s="136">
        <v>69.39</v>
      </c>
      <c r="C40" s="134"/>
      <c r="D40" s="135" t="s">
        <v>128</v>
      </c>
      <c r="E40" s="93"/>
      <c r="F40" s="1"/>
    </row>
    <row r="41" spans="1:6" s="70" customFormat="1" x14ac:dyDescent="0.2">
      <c r="A41" s="133"/>
      <c r="B41" s="136">
        <v>200</v>
      </c>
      <c r="C41" s="134"/>
      <c r="D41" s="135" t="s">
        <v>129</v>
      </c>
      <c r="E41" s="93"/>
      <c r="F41" s="1"/>
    </row>
    <row r="42" spans="1:6" s="70" customFormat="1" ht="25.5" x14ac:dyDescent="0.2">
      <c r="A42" s="133"/>
      <c r="B42" s="136">
        <v>2334.04</v>
      </c>
      <c r="C42" s="134"/>
      <c r="D42" s="135" t="s">
        <v>130</v>
      </c>
      <c r="E42" s="93"/>
      <c r="F42" s="1"/>
    </row>
    <row r="43" spans="1:6" s="70" customFormat="1" x14ac:dyDescent="0.2">
      <c r="A43" s="133"/>
      <c r="B43" s="136">
        <v>1000</v>
      </c>
      <c r="C43" s="134"/>
      <c r="D43" s="135" t="s">
        <v>131</v>
      </c>
      <c r="E43" s="93"/>
      <c r="F43" s="1"/>
    </row>
    <row r="44" spans="1:6" s="70" customFormat="1" x14ac:dyDescent="0.2">
      <c r="A44" s="133"/>
      <c r="B44" s="136">
        <v>113.04</v>
      </c>
      <c r="C44" s="134"/>
      <c r="D44" s="135" t="s">
        <v>132</v>
      </c>
      <c r="E44" s="93"/>
      <c r="F44" s="1"/>
    </row>
    <row r="45" spans="1:6" s="70" customFormat="1" ht="12.75" customHeight="1" x14ac:dyDescent="0.2">
      <c r="A45" s="133"/>
      <c r="B45" s="136">
        <v>160</v>
      </c>
      <c r="C45" s="134"/>
      <c r="D45" s="135" t="s">
        <v>129</v>
      </c>
      <c r="E45" s="93"/>
      <c r="F45" s="1"/>
    </row>
    <row r="46" spans="1:6" s="70" customFormat="1" ht="12.75" customHeight="1" x14ac:dyDescent="0.2">
      <c r="A46" s="133"/>
      <c r="B46" s="136"/>
      <c r="C46" s="134"/>
      <c r="E46" s="93"/>
      <c r="F46" s="1"/>
    </row>
    <row r="47" spans="1:6" s="70" customFormat="1" ht="12.75" customHeight="1" x14ac:dyDescent="0.2">
      <c r="A47" s="133"/>
      <c r="B47" s="136"/>
      <c r="C47" s="134" t="s">
        <v>134</v>
      </c>
      <c r="E47" s="93" t="s">
        <v>218</v>
      </c>
      <c r="F47" s="1"/>
    </row>
    <row r="48" spans="1:6" s="70" customFormat="1" ht="12.75" customHeight="1" x14ac:dyDescent="0.2">
      <c r="A48" s="133" t="s">
        <v>133</v>
      </c>
      <c r="B48" s="136">
        <v>4355.3999999999996</v>
      </c>
      <c r="C48" s="134"/>
      <c r="D48" s="135" t="s">
        <v>113</v>
      </c>
      <c r="E48" s="93"/>
      <c r="F48" s="1"/>
    </row>
    <row r="49" spans="1:6" s="70" customFormat="1" ht="12.75" customHeight="1" x14ac:dyDescent="0.2">
      <c r="A49" s="133"/>
      <c r="B49" s="136">
        <v>52</v>
      </c>
      <c r="C49" s="134"/>
      <c r="D49" s="135" t="s">
        <v>120</v>
      </c>
      <c r="E49" s="93"/>
      <c r="F49" s="1"/>
    </row>
    <row r="50" spans="1:6" s="70" customFormat="1" ht="12.75" customHeight="1" x14ac:dyDescent="0.2">
      <c r="A50" s="133"/>
      <c r="B50" s="136">
        <v>546.9</v>
      </c>
      <c r="C50" s="134"/>
      <c r="D50" s="135" t="s">
        <v>135</v>
      </c>
      <c r="E50" s="93"/>
      <c r="F50" s="1"/>
    </row>
    <row r="51" spans="1:6" s="70" customFormat="1" x14ac:dyDescent="0.2">
      <c r="A51" s="133"/>
      <c r="B51" s="70">
        <v>49.48</v>
      </c>
      <c r="C51" s="134"/>
      <c r="D51" s="135" t="s">
        <v>121</v>
      </c>
      <c r="E51" s="93"/>
      <c r="F51" s="1"/>
    </row>
    <row r="52" spans="1:6" s="70" customFormat="1" x14ac:dyDescent="0.2">
      <c r="A52" s="143"/>
      <c r="B52" s="136"/>
      <c r="C52" s="134"/>
      <c r="D52" s="134"/>
      <c r="E52" s="93"/>
      <c r="F52" s="1"/>
    </row>
    <row r="53" spans="1:6" s="70" customFormat="1" x14ac:dyDescent="0.2">
      <c r="A53" s="90"/>
      <c r="B53" s="91"/>
      <c r="C53" s="92"/>
      <c r="D53" s="92"/>
      <c r="E53" s="93"/>
      <c r="F53" s="1"/>
    </row>
    <row r="54" spans="1:6" s="70" customFormat="1" hidden="1" x14ac:dyDescent="0.2">
      <c r="A54" s="102"/>
      <c r="B54" s="103"/>
      <c r="C54" s="104"/>
      <c r="D54" s="104"/>
      <c r="E54" s="105"/>
      <c r="F54" s="1"/>
    </row>
    <row r="55" spans="1:6" ht="19.5" customHeight="1" x14ac:dyDescent="0.2">
      <c r="A55" s="106" t="s">
        <v>102</v>
      </c>
      <c r="B55" s="107">
        <f>SUM(B12:B54)</f>
        <v>52193.360000000008</v>
      </c>
      <c r="C55" s="108" t="str">
        <f>IF(SUBTOTAL(3,B12:B54)=SUBTOTAL(103,B12:B54),'Summary and sign-off'!$A$47,'Summary and sign-off'!$A$48)</f>
        <v>Check - there are no hidden rows with data</v>
      </c>
      <c r="D55" s="170" t="str">
        <f>IF('Summary and sign-off'!F54='Summary and sign-off'!F53,'Summary and sign-off'!A50,'Summary and sign-off'!A49)</f>
        <v>Check - each entry provides sufficient information</v>
      </c>
      <c r="E55" s="170"/>
      <c r="F55" s="48"/>
    </row>
    <row r="56" spans="1:6" ht="10.5" customHeight="1" x14ac:dyDescent="0.2">
      <c r="A56" s="29"/>
      <c r="B56" s="24"/>
      <c r="C56" s="29"/>
      <c r="D56" s="29"/>
      <c r="E56" s="29"/>
      <c r="F56" s="29"/>
    </row>
    <row r="57" spans="1:6" ht="24.75" customHeight="1" x14ac:dyDescent="0.2">
      <c r="A57" s="171" t="s">
        <v>58</v>
      </c>
      <c r="B57" s="171"/>
      <c r="C57" s="171"/>
      <c r="D57" s="171"/>
      <c r="E57" s="171"/>
      <c r="F57" s="49"/>
    </row>
    <row r="58" spans="1:6" ht="27" customHeight="1" x14ac:dyDescent="0.2">
      <c r="A58" s="37" t="s">
        <v>33</v>
      </c>
      <c r="B58" s="37" t="s">
        <v>15</v>
      </c>
      <c r="C58" s="37" t="s">
        <v>99</v>
      </c>
      <c r="D58" s="37" t="s">
        <v>68</v>
      </c>
      <c r="E58" s="37" t="s">
        <v>45</v>
      </c>
      <c r="F58" s="50"/>
    </row>
    <row r="59" spans="1:6" s="70" customFormat="1" hidden="1" x14ac:dyDescent="0.2">
      <c r="A59" s="94"/>
      <c r="B59" s="91"/>
      <c r="C59" s="92"/>
      <c r="D59" s="92"/>
      <c r="E59" s="93"/>
      <c r="F59" s="1"/>
    </row>
    <row r="60" spans="1:6" s="70" customFormat="1" ht="25.5" x14ac:dyDescent="0.2">
      <c r="A60" s="133"/>
      <c r="B60" s="136"/>
      <c r="C60" s="134" t="s">
        <v>137</v>
      </c>
      <c r="D60" s="135"/>
      <c r="E60" s="93" t="s">
        <v>219</v>
      </c>
      <c r="F60" s="1"/>
    </row>
    <row r="61" spans="1:6" s="70" customFormat="1" x14ac:dyDescent="0.2">
      <c r="A61" s="133" t="s">
        <v>136</v>
      </c>
      <c r="B61" s="136">
        <v>525.64</v>
      </c>
      <c r="D61" s="135" t="s">
        <v>113</v>
      </c>
      <c r="F61" s="1"/>
    </row>
    <row r="62" spans="1:6" s="70" customFormat="1" x14ac:dyDescent="0.2">
      <c r="A62" s="133"/>
      <c r="B62" s="136">
        <v>36.17</v>
      </c>
      <c r="C62" s="134"/>
      <c r="D62" s="135" t="s">
        <v>212</v>
      </c>
      <c r="E62" s="93"/>
      <c r="F62" s="1"/>
    </row>
    <row r="63" spans="1:6" s="70" customFormat="1" x14ac:dyDescent="0.2">
      <c r="A63" s="133"/>
      <c r="B63" s="136">
        <v>66.959999999999994</v>
      </c>
      <c r="C63" s="134"/>
      <c r="D63" s="135" t="s">
        <v>138</v>
      </c>
      <c r="E63" s="93"/>
      <c r="F63" s="1"/>
    </row>
    <row r="64" spans="1:6" s="70" customFormat="1" x14ac:dyDescent="0.2">
      <c r="A64" s="133"/>
      <c r="B64" s="136">
        <v>278.26</v>
      </c>
      <c r="C64" s="134"/>
      <c r="D64" s="135" t="s">
        <v>139</v>
      </c>
      <c r="E64" s="93"/>
      <c r="F64" s="1"/>
    </row>
    <row r="65" spans="1:6" s="70" customFormat="1" x14ac:dyDescent="0.2">
      <c r="A65" s="133"/>
      <c r="B65" s="136">
        <v>72.61</v>
      </c>
      <c r="C65" s="134"/>
      <c r="D65" s="135" t="s">
        <v>140</v>
      </c>
      <c r="E65" s="93"/>
      <c r="F65" s="1"/>
    </row>
    <row r="66" spans="1:6" s="70" customFormat="1" x14ac:dyDescent="0.2">
      <c r="A66" s="133"/>
      <c r="B66" s="136">
        <v>38.61</v>
      </c>
      <c r="C66" s="134"/>
      <c r="D66" s="135" t="s">
        <v>121</v>
      </c>
      <c r="E66" s="93"/>
      <c r="F66" s="1"/>
    </row>
    <row r="67" spans="1:6" s="70" customFormat="1" x14ac:dyDescent="0.2">
      <c r="A67" s="143"/>
      <c r="B67" s="136"/>
      <c r="C67" s="134"/>
      <c r="D67" s="134"/>
      <c r="E67" s="93"/>
      <c r="F67" s="1"/>
    </row>
    <row r="68" spans="1:6" s="70" customFormat="1" x14ac:dyDescent="0.2">
      <c r="A68" s="143"/>
      <c r="B68" s="136"/>
      <c r="C68" s="134" t="s">
        <v>141</v>
      </c>
      <c r="D68" s="134"/>
      <c r="E68" s="93"/>
      <c r="F68" s="1"/>
    </row>
    <row r="69" spans="1:6" s="70" customFormat="1" x14ac:dyDescent="0.2">
      <c r="A69" s="144">
        <v>43430</v>
      </c>
      <c r="B69" s="136">
        <v>577.39</v>
      </c>
      <c r="D69" s="135" t="s">
        <v>113</v>
      </c>
      <c r="E69" s="93" t="s">
        <v>219</v>
      </c>
      <c r="F69" s="1"/>
    </row>
    <row r="70" spans="1:6" s="70" customFormat="1" x14ac:dyDescent="0.2">
      <c r="A70" s="133"/>
      <c r="B70" s="136">
        <v>36.520000000000003</v>
      </c>
      <c r="C70" s="134"/>
      <c r="D70" s="135" t="s">
        <v>142</v>
      </c>
      <c r="E70" s="93"/>
      <c r="F70" s="1"/>
    </row>
    <row r="71" spans="1:6" s="70" customFormat="1" x14ac:dyDescent="0.2">
      <c r="A71" s="133"/>
      <c r="B71" s="136">
        <v>66.959999999999994</v>
      </c>
      <c r="C71" s="134"/>
      <c r="D71" s="135" t="s">
        <v>138</v>
      </c>
      <c r="E71" s="93"/>
      <c r="F71" s="1"/>
    </row>
    <row r="72" spans="1:6" s="70" customFormat="1" x14ac:dyDescent="0.2">
      <c r="A72" s="133"/>
      <c r="B72" s="136">
        <v>243.48</v>
      </c>
      <c r="C72" s="134"/>
      <c r="D72" s="135" t="s">
        <v>143</v>
      </c>
      <c r="E72" s="93"/>
      <c r="F72" s="1"/>
    </row>
    <row r="73" spans="1:6" s="70" customFormat="1" x14ac:dyDescent="0.2">
      <c r="A73" s="133"/>
      <c r="B73" s="136">
        <v>66.959999999999994</v>
      </c>
      <c r="C73" s="134"/>
      <c r="D73" s="135" t="s">
        <v>140</v>
      </c>
      <c r="E73" s="93"/>
      <c r="F73" s="1"/>
    </row>
    <row r="74" spans="1:6" s="70" customFormat="1" x14ac:dyDescent="0.2">
      <c r="A74" s="143"/>
      <c r="B74" s="136"/>
      <c r="C74" s="134"/>
      <c r="D74" s="134"/>
      <c r="E74" s="93"/>
      <c r="F74" s="1"/>
    </row>
    <row r="75" spans="1:6" s="70" customFormat="1" x14ac:dyDescent="0.2">
      <c r="A75" s="143"/>
      <c r="B75" s="136"/>
      <c r="C75" s="134"/>
      <c r="D75" s="134"/>
      <c r="E75" s="93"/>
      <c r="F75" s="1"/>
    </row>
    <row r="76" spans="1:6" s="70" customFormat="1" x14ac:dyDescent="0.2">
      <c r="A76" s="94"/>
      <c r="B76" s="91"/>
      <c r="C76" s="92"/>
      <c r="D76" s="92"/>
      <c r="E76" s="93"/>
      <c r="F76" s="1"/>
    </row>
    <row r="77" spans="1:6" s="70" customFormat="1" x14ac:dyDescent="0.2">
      <c r="A77" s="94"/>
      <c r="B77" s="91"/>
      <c r="C77" s="92"/>
      <c r="D77" s="92"/>
      <c r="E77" s="93"/>
      <c r="F77" s="1"/>
    </row>
    <row r="78" spans="1:6" s="70" customFormat="1" hidden="1" x14ac:dyDescent="0.2">
      <c r="A78" s="94"/>
      <c r="B78" s="91"/>
      <c r="C78" s="92"/>
      <c r="D78" s="92"/>
      <c r="E78" s="93"/>
      <c r="F78" s="1"/>
    </row>
    <row r="79" spans="1:6" ht="19.5" customHeight="1" x14ac:dyDescent="0.2">
      <c r="A79" s="106" t="s">
        <v>103</v>
      </c>
      <c r="B79" s="107">
        <f>SUM(B59:B78)</f>
        <v>2009.56</v>
      </c>
      <c r="C79" s="108" t="str">
        <f>IF(SUBTOTAL(3,B59:B78)=SUBTOTAL(103,B59:B78),'Summary and sign-off'!$A$47,'Summary and sign-off'!$A$48)</f>
        <v>Check - there are no hidden rows with data</v>
      </c>
      <c r="D79" s="170" t="str">
        <f>IF('Summary and sign-off'!F55='Summary and sign-off'!F53,'Summary and sign-off'!A50,'Summary and sign-off'!A49)</f>
        <v>Check - each entry provides sufficient information</v>
      </c>
      <c r="E79" s="170"/>
      <c r="F79" s="48"/>
    </row>
    <row r="80" spans="1:6" ht="10.5" customHeight="1" x14ac:dyDescent="0.2">
      <c r="A80" s="29"/>
      <c r="B80" s="24"/>
      <c r="C80" s="29"/>
      <c r="D80" s="29"/>
      <c r="E80" s="29"/>
      <c r="F80" s="29"/>
    </row>
    <row r="81" spans="1:6" ht="24.75" customHeight="1" x14ac:dyDescent="0.2">
      <c r="A81" s="171" t="s">
        <v>28</v>
      </c>
      <c r="B81" s="171"/>
      <c r="C81" s="171"/>
      <c r="D81" s="171"/>
      <c r="E81" s="171"/>
      <c r="F81" s="48"/>
    </row>
    <row r="82" spans="1:6" ht="27" customHeight="1" x14ac:dyDescent="0.2">
      <c r="A82" s="37" t="s">
        <v>33</v>
      </c>
      <c r="B82" s="37" t="s">
        <v>15</v>
      </c>
      <c r="C82" s="37" t="s">
        <v>100</v>
      </c>
      <c r="D82" s="37" t="s">
        <v>55</v>
      </c>
      <c r="E82" s="37" t="s">
        <v>45</v>
      </c>
      <c r="F82" s="51"/>
    </row>
    <row r="83" spans="1:6" s="70" customFormat="1" hidden="1" x14ac:dyDescent="0.2">
      <c r="A83" s="94"/>
      <c r="B83" s="91"/>
      <c r="C83" s="92"/>
      <c r="D83" s="92"/>
      <c r="E83" s="93"/>
      <c r="F83" s="1"/>
    </row>
    <row r="84" spans="1:6" s="70" customFormat="1" ht="25.5" x14ac:dyDescent="0.2">
      <c r="A84" s="160">
        <v>43385</v>
      </c>
      <c r="B84" s="136">
        <v>13.48</v>
      </c>
      <c r="C84" s="134" t="s">
        <v>144</v>
      </c>
      <c r="D84" s="135" t="s">
        <v>145</v>
      </c>
      <c r="E84" s="93" t="s">
        <v>148</v>
      </c>
      <c r="F84" s="1"/>
    </row>
    <row r="85" spans="1:6" s="70" customFormat="1" x14ac:dyDescent="0.2">
      <c r="A85" s="94"/>
      <c r="B85" s="91"/>
      <c r="C85" s="92"/>
      <c r="D85" s="92"/>
      <c r="E85" s="93"/>
      <c r="F85" s="1"/>
    </row>
    <row r="86" spans="1:6" s="70" customFormat="1" x14ac:dyDescent="0.2">
      <c r="A86" s="94"/>
      <c r="B86" s="91"/>
      <c r="C86" s="92"/>
      <c r="D86" s="92"/>
      <c r="E86" s="93"/>
      <c r="F86" s="1"/>
    </row>
    <row r="87" spans="1:6" s="70" customFormat="1" x14ac:dyDescent="0.2">
      <c r="A87" s="94"/>
      <c r="B87" s="91"/>
      <c r="C87" s="92"/>
      <c r="D87" s="92"/>
      <c r="E87" s="93"/>
      <c r="F87" s="1"/>
    </row>
    <row r="88" spans="1:6" s="70" customFormat="1" x14ac:dyDescent="0.2">
      <c r="A88" s="94"/>
      <c r="B88" s="91"/>
      <c r="C88" s="92"/>
      <c r="D88" s="92"/>
      <c r="E88" s="93"/>
      <c r="F88" s="1"/>
    </row>
    <row r="89" spans="1:6" s="70" customFormat="1" x14ac:dyDescent="0.2">
      <c r="A89" s="94"/>
      <c r="B89" s="91"/>
      <c r="C89" s="92"/>
      <c r="D89" s="92"/>
      <c r="E89" s="93"/>
      <c r="F89" s="1"/>
    </row>
    <row r="90" spans="1:6" s="70" customFormat="1" x14ac:dyDescent="0.2">
      <c r="A90" s="94"/>
      <c r="B90" s="91"/>
      <c r="C90" s="92"/>
      <c r="D90" s="92"/>
      <c r="E90" s="93"/>
      <c r="F90" s="1"/>
    </row>
    <row r="91" spans="1:6" s="70" customFormat="1" x14ac:dyDescent="0.2">
      <c r="A91" s="94"/>
      <c r="B91" s="91"/>
      <c r="C91" s="92"/>
      <c r="D91" s="92"/>
      <c r="E91" s="93"/>
      <c r="F91" s="1"/>
    </row>
    <row r="92" spans="1:6" s="70" customFormat="1" hidden="1" x14ac:dyDescent="0.2">
      <c r="A92" s="94"/>
      <c r="B92" s="91"/>
      <c r="C92" s="92"/>
      <c r="D92" s="92"/>
      <c r="E92" s="93"/>
      <c r="F92" s="1"/>
    </row>
    <row r="93" spans="1:6" ht="19.5" customHeight="1" x14ac:dyDescent="0.2">
      <c r="A93" s="106" t="s">
        <v>101</v>
      </c>
      <c r="B93" s="107">
        <f>SUM(B83:B92)</f>
        <v>13.48</v>
      </c>
      <c r="C93" s="108" t="str">
        <f>IF(SUBTOTAL(3,B83:B92)=SUBTOTAL(103,B83:B92),'Summary and sign-off'!$A$47,'Summary and sign-off'!$A$48)</f>
        <v>Check - there are no hidden rows with data</v>
      </c>
      <c r="D93" s="170" t="str">
        <f>IF('Summary and sign-off'!F56='Summary and sign-off'!F53,'Summary and sign-off'!A50,'Summary and sign-off'!A49)</f>
        <v>Check - each entry provides sufficient information</v>
      </c>
      <c r="E93" s="170"/>
      <c r="F93" s="48"/>
    </row>
    <row r="94" spans="1:6" ht="10.5" customHeight="1" x14ac:dyDescent="0.2">
      <c r="A94" s="29"/>
      <c r="B94" s="78"/>
      <c r="C94" s="24"/>
      <c r="D94" s="29"/>
      <c r="E94" s="29"/>
      <c r="F94" s="29"/>
    </row>
    <row r="95" spans="1:6" ht="34.5" customHeight="1" x14ac:dyDescent="0.2">
      <c r="A95" s="52" t="s">
        <v>1</v>
      </c>
      <c r="B95" s="79">
        <f>B55+B79+B93</f>
        <v>54216.400000000009</v>
      </c>
      <c r="C95" s="53"/>
      <c r="D95" s="53"/>
      <c r="E95" s="53"/>
      <c r="F95" s="28"/>
    </row>
    <row r="96" spans="1:6" x14ac:dyDescent="0.2">
      <c r="A96" s="29"/>
      <c r="B96" s="24"/>
      <c r="C96" s="29"/>
      <c r="D96" s="29"/>
      <c r="E96" s="29"/>
      <c r="F96" s="29"/>
    </row>
    <row r="97" spans="1:6" x14ac:dyDescent="0.2">
      <c r="A97" s="54"/>
      <c r="B97" s="27"/>
      <c r="C97" s="28"/>
      <c r="D97" s="28"/>
      <c r="E97" s="28"/>
      <c r="F97" s="29"/>
    </row>
    <row r="98" spans="1:6" ht="12.6" customHeight="1" x14ac:dyDescent="0.2">
      <c r="A98" s="25"/>
      <c r="B98" s="55"/>
      <c r="C98" s="55"/>
      <c r="D98" s="34"/>
      <c r="E98" s="34"/>
      <c r="F98" s="29"/>
    </row>
    <row r="99" spans="1:6" ht="12.95" customHeight="1" x14ac:dyDescent="0.2">
      <c r="A99" s="33"/>
      <c r="B99" s="29"/>
      <c r="C99" s="34"/>
      <c r="D99" s="29"/>
      <c r="E99" s="34"/>
      <c r="F99" s="29"/>
    </row>
    <row r="100" spans="1:6" x14ac:dyDescent="0.2">
      <c r="A100" s="33"/>
      <c r="B100" s="34"/>
      <c r="C100" s="34"/>
      <c r="D100" s="34"/>
      <c r="E100" s="56"/>
      <c r="F100" s="48"/>
    </row>
    <row r="101" spans="1:6" x14ac:dyDescent="0.2">
      <c r="A101" s="25"/>
      <c r="B101" s="27"/>
      <c r="C101" s="28"/>
      <c r="D101" s="28"/>
      <c r="E101" s="28"/>
      <c r="F101" s="29"/>
    </row>
    <row r="102" spans="1:6" ht="12.95" customHeight="1" x14ac:dyDescent="0.2">
      <c r="A102" s="33"/>
      <c r="B102" s="29"/>
      <c r="C102" s="34"/>
      <c r="D102" s="29"/>
      <c r="E102" s="34"/>
      <c r="F102" s="29"/>
    </row>
    <row r="103" spans="1:6" x14ac:dyDescent="0.2">
      <c r="A103" s="33"/>
      <c r="B103" s="34"/>
      <c r="C103" s="34"/>
      <c r="D103" s="34"/>
      <c r="E103" s="56"/>
      <c r="F103" s="48"/>
    </row>
    <row r="104" spans="1:6" x14ac:dyDescent="0.2">
      <c r="A104" s="38"/>
      <c r="B104" s="38"/>
      <c r="C104" s="38"/>
      <c r="D104" s="38"/>
      <c r="E104" s="56"/>
      <c r="F104" s="48"/>
    </row>
    <row r="105" spans="1:6" x14ac:dyDescent="0.2">
      <c r="A105" s="42"/>
      <c r="B105" s="29"/>
      <c r="C105" s="29"/>
      <c r="D105" s="29"/>
      <c r="E105" s="48"/>
      <c r="F105" s="48"/>
    </row>
    <row r="106" spans="1:6" hidden="1" x14ac:dyDescent="0.2">
      <c r="A106" s="42"/>
      <c r="B106" s="29"/>
      <c r="C106" s="29"/>
      <c r="D106" s="29"/>
      <c r="E106" s="48"/>
      <c r="F106" s="48"/>
    </row>
    <row r="107" spans="1:6" hidden="1" x14ac:dyDescent="0.2"/>
    <row r="108" spans="1:6" hidden="1" x14ac:dyDescent="0.2"/>
    <row r="109" spans="1:6" hidden="1" x14ac:dyDescent="0.2"/>
    <row r="110" spans="1:6" hidden="1" x14ac:dyDescent="0.2"/>
    <row r="111" spans="1:6" ht="12.75" hidden="1" customHeight="1" x14ac:dyDescent="0.2"/>
    <row r="112" spans="1:6" hidden="1" x14ac:dyDescent="0.2"/>
    <row r="113" spans="1:6" hidden="1" x14ac:dyDescent="0.2"/>
    <row r="114" spans="1:6" hidden="1" x14ac:dyDescent="0.2">
      <c r="A114" s="57"/>
      <c r="B114" s="48"/>
      <c r="C114" s="48"/>
      <c r="D114" s="48"/>
      <c r="E114" s="48"/>
      <c r="F114" s="48"/>
    </row>
    <row r="115" spans="1:6" hidden="1" x14ac:dyDescent="0.2">
      <c r="A115" s="57"/>
      <c r="B115" s="48"/>
      <c r="C115" s="48"/>
      <c r="D115" s="48"/>
      <c r="E115" s="48"/>
      <c r="F115" s="48"/>
    </row>
    <row r="116" spans="1:6" hidden="1" x14ac:dyDescent="0.2">
      <c r="A116" s="57"/>
      <c r="B116" s="48"/>
      <c r="C116" s="48"/>
      <c r="D116" s="48"/>
      <c r="E116" s="48"/>
      <c r="F116" s="48"/>
    </row>
    <row r="117" spans="1:6" hidden="1" x14ac:dyDescent="0.2">
      <c r="A117" s="57"/>
      <c r="B117" s="48"/>
      <c r="C117" s="48"/>
      <c r="D117" s="48"/>
      <c r="E117" s="48"/>
      <c r="F117" s="48"/>
    </row>
    <row r="118" spans="1:6" hidden="1" x14ac:dyDescent="0.2">
      <c r="A118" s="57"/>
      <c r="B118" s="48"/>
      <c r="C118" s="48"/>
      <c r="D118" s="48"/>
      <c r="E118" s="48"/>
      <c r="F118" s="48"/>
    </row>
    <row r="119" spans="1:6" hidden="1" x14ac:dyDescent="0.2"/>
    <row r="120" spans="1:6" hidden="1" x14ac:dyDescent="0.2"/>
    <row r="121" spans="1:6" hidden="1" x14ac:dyDescent="0.2"/>
    <row r="122" spans="1:6" hidden="1" x14ac:dyDescent="0.2"/>
    <row r="123" spans="1:6" hidden="1" x14ac:dyDescent="0.2"/>
    <row r="124" spans="1:6" hidden="1" x14ac:dyDescent="0.2"/>
    <row r="125" spans="1:6" hidden="1" x14ac:dyDescent="0.2"/>
    <row r="126" spans="1:6" x14ac:dyDescent="0.2"/>
    <row r="127" spans="1:6" x14ac:dyDescent="0.2"/>
    <row r="128" spans="1:6" x14ac:dyDescent="0.2"/>
    <row r="129" x14ac:dyDescent="0.2"/>
    <row r="130" x14ac:dyDescent="0.2"/>
    <row r="131" x14ac:dyDescent="0.2"/>
    <row r="132" x14ac:dyDescent="0.2"/>
    <row r="133" x14ac:dyDescent="0.2"/>
  </sheetData>
  <sheetProtection formatCells="0" formatRows="0" insertColumns="0" insertRows="0" deleteRows="0"/>
  <mergeCells count="15">
    <mergeCell ref="B7:E7"/>
    <mergeCell ref="B5:E5"/>
    <mergeCell ref="D93:E93"/>
    <mergeCell ref="A1:E1"/>
    <mergeCell ref="A57:E57"/>
    <mergeCell ref="A81:E81"/>
    <mergeCell ref="B2:E2"/>
    <mergeCell ref="B3:E3"/>
    <mergeCell ref="B4:E4"/>
    <mergeCell ref="A8:E8"/>
    <mergeCell ref="A9:E9"/>
    <mergeCell ref="B6:E6"/>
    <mergeCell ref="D55:E55"/>
    <mergeCell ref="D79:E79"/>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9:A78 A83:A92 A12:A54">
      <formula1>$B$4</formula1>
      <formula2>$B$5</formula2>
    </dataValidation>
    <dataValidation allowBlank="1" showInputMessage="1" showErrorMessage="1" prompt="Insert additional rows as needed:_x000a_- 'right click' on a row number (left of screen)_x000a_- select 'Insert' (this will insert a row above it)" sqref="A82 A58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B59:B78 B83:B92 B12 B52:B54 B14:B50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10" zoomScaleNormal="100" workbookViewId="0">
      <selection activeCell="A27" sqref="A27:C3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6" t="s">
        <v>5</v>
      </c>
      <c r="B1" s="166"/>
      <c r="C1" s="166"/>
      <c r="D1" s="166"/>
      <c r="E1" s="166"/>
      <c r="F1" s="40"/>
    </row>
    <row r="2" spans="1:6" ht="21" customHeight="1" x14ac:dyDescent="0.2">
      <c r="A2" s="4" t="s">
        <v>2</v>
      </c>
      <c r="B2" s="169" t="str">
        <f>'Summary and sign-off'!B2:F2</f>
        <v>Ministry of Foreign Affairs and Trade</v>
      </c>
      <c r="C2" s="169"/>
      <c r="D2" s="169"/>
      <c r="E2" s="169"/>
      <c r="F2" s="40"/>
    </row>
    <row r="3" spans="1:6" ht="21" customHeight="1" x14ac:dyDescent="0.2">
      <c r="A3" s="4" t="s">
        <v>3</v>
      </c>
      <c r="B3" s="169" t="str">
        <f>'Summary and sign-off'!B3:F3</f>
        <v>Brook Barrington</v>
      </c>
      <c r="C3" s="169"/>
      <c r="D3" s="169"/>
      <c r="E3" s="169"/>
      <c r="F3" s="40"/>
    </row>
    <row r="4" spans="1:6" ht="21" customHeight="1" x14ac:dyDescent="0.2">
      <c r="A4" s="4" t="s">
        <v>46</v>
      </c>
      <c r="B4" s="169">
        <f>'Summary and sign-off'!B4:F4</f>
        <v>43282</v>
      </c>
      <c r="C4" s="169"/>
      <c r="D4" s="169"/>
      <c r="E4" s="169"/>
      <c r="F4" s="40"/>
    </row>
    <row r="5" spans="1:6" ht="21" customHeight="1" x14ac:dyDescent="0.2">
      <c r="A5" s="4" t="s">
        <v>47</v>
      </c>
      <c r="B5" s="169">
        <f>'Summary and sign-off'!B5:F5</f>
        <v>43496</v>
      </c>
      <c r="C5" s="169"/>
      <c r="D5" s="169"/>
      <c r="E5" s="169"/>
      <c r="F5" s="40"/>
    </row>
    <row r="6" spans="1:6" ht="21" customHeight="1" x14ac:dyDescent="0.2">
      <c r="A6" s="4" t="s">
        <v>13</v>
      </c>
      <c r="B6" s="164" t="s">
        <v>12</v>
      </c>
      <c r="C6" s="164"/>
      <c r="D6" s="164"/>
      <c r="E6" s="164"/>
      <c r="F6" s="40"/>
    </row>
    <row r="7" spans="1:6" ht="21" customHeight="1" x14ac:dyDescent="0.2">
      <c r="A7" s="4" t="s">
        <v>69</v>
      </c>
      <c r="B7" s="164" t="s">
        <v>80</v>
      </c>
      <c r="C7" s="164"/>
      <c r="D7" s="164"/>
      <c r="E7" s="164"/>
      <c r="F7" s="40"/>
    </row>
    <row r="8" spans="1:6" ht="35.25" customHeight="1" x14ac:dyDescent="0.25">
      <c r="A8" s="179" t="s">
        <v>105</v>
      </c>
      <c r="B8" s="179"/>
      <c r="C8" s="180"/>
      <c r="D8" s="180"/>
      <c r="E8" s="180"/>
      <c r="F8" s="44"/>
    </row>
    <row r="9" spans="1:6" ht="35.25" customHeight="1" x14ac:dyDescent="0.25">
      <c r="A9" s="177" t="s">
        <v>88</v>
      </c>
      <c r="B9" s="178"/>
      <c r="C9" s="178"/>
      <c r="D9" s="178"/>
      <c r="E9" s="178"/>
      <c r="F9" s="44"/>
    </row>
    <row r="10" spans="1:6" ht="27" customHeight="1" x14ac:dyDescent="0.2">
      <c r="A10" s="37" t="s">
        <v>106</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161">
        <v>43292</v>
      </c>
      <c r="B12" s="145">
        <v>51.74</v>
      </c>
      <c r="C12" s="146" t="s">
        <v>146</v>
      </c>
      <c r="D12" s="146" t="s">
        <v>147</v>
      </c>
      <c r="E12" s="146" t="s">
        <v>148</v>
      </c>
      <c r="F12" s="147"/>
    </row>
    <row r="13" spans="1:6" s="70" customFormat="1" x14ac:dyDescent="0.2">
      <c r="A13" s="153">
        <v>43385</v>
      </c>
      <c r="B13" s="148">
        <v>50.87</v>
      </c>
      <c r="C13" s="149" t="s">
        <v>149</v>
      </c>
      <c r="D13" s="149" t="s">
        <v>147</v>
      </c>
      <c r="E13" s="149" t="s">
        <v>148</v>
      </c>
      <c r="F13" s="150"/>
    </row>
    <row r="14" spans="1:6" s="70" customFormat="1" x14ac:dyDescent="0.2">
      <c r="A14" s="94"/>
      <c r="B14" s="91"/>
      <c r="C14" s="95"/>
      <c r="D14" s="95"/>
      <c r="E14" s="96"/>
      <c r="F14" s="2"/>
    </row>
    <row r="15" spans="1:6" s="70" customFormat="1" x14ac:dyDescent="0.2">
      <c r="A15" s="94"/>
      <c r="B15" s="91"/>
      <c r="C15" s="95"/>
      <c r="D15" s="95"/>
      <c r="E15" s="96"/>
      <c r="F15" s="2"/>
    </row>
    <row r="16" spans="1:6" s="70" customFormat="1" x14ac:dyDescent="0.2">
      <c r="A16" s="94"/>
      <c r="B16" s="91"/>
      <c r="C16" s="95"/>
      <c r="D16" s="95"/>
      <c r="E16" s="96"/>
      <c r="F16" s="2"/>
    </row>
    <row r="17" spans="1:6" s="70" customFormat="1" x14ac:dyDescent="0.2">
      <c r="A17" s="94"/>
      <c r="B17" s="91"/>
      <c r="C17" s="95"/>
      <c r="D17" s="95"/>
      <c r="E17" s="96"/>
      <c r="F17" s="2"/>
    </row>
    <row r="18" spans="1:6" s="70" customFormat="1" x14ac:dyDescent="0.2">
      <c r="A18" s="94"/>
      <c r="B18" s="91"/>
      <c r="C18" s="95"/>
      <c r="D18" s="95"/>
      <c r="E18" s="96"/>
      <c r="F18" s="2"/>
    </row>
    <row r="19" spans="1:6" s="70" customFormat="1" x14ac:dyDescent="0.2">
      <c r="A19" s="94"/>
      <c r="B19" s="91"/>
      <c r="C19" s="95"/>
      <c r="D19" s="95"/>
      <c r="E19" s="96"/>
      <c r="F19" s="2"/>
    </row>
    <row r="20" spans="1:6" s="70" customFormat="1" x14ac:dyDescent="0.2">
      <c r="A20" s="94"/>
      <c r="B20" s="91"/>
      <c r="C20" s="95"/>
      <c r="D20" s="95"/>
      <c r="E20" s="96"/>
      <c r="F20" s="2"/>
    </row>
    <row r="21" spans="1:6" s="70" customFormat="1" x14ac:dyDescent="0.2">
      <c r="A21" s="94"/>
      <c r="B21" s="91"/>
      <c r="C21" s="95"/>
      <c r="D21" s="95"/>
      <c r="E21" s="96"/>
      <c r="F21" s="2"/>
    </row>
    <row r="22" spans="1:6" s="70" customFormat="1" x14ac:dyDescent="0.2">
      <c r="A22" s="90"/>
      <c r="B22" s="91"/>
      <c r="C22" s="95"/>
      <c r="D22" s="95"/>
      <c r="E22" s="96"/>
      <c r="F22" s="2"/>
    </row>
    <row r="23" spans="1:6" s="70" customFormat="1" x14ac:dyDescent="0.2">
      <c r="A23" s="90"/>
      <c r="B23" s="91"/>
      <c r="C23" s="95"/>
      <c r="D23" s="95"/>
      <c r="E23" s="96"/>
      <c r="F23" s="2"/>
    </row>
    <row r="24" spans="1:6" s="70" customFormat="1" ht="11.25" hidden="1" customHeight="1" x14ac:dyDescent="0.2">
      <c r="A24" s="90"/>
      <c r="B24" s="91"/>
      <c r="C24" s="95"/>
      <c r="D24" s="95"/>
      <c r="E24" s="96"/>
      <c r="F24" s="2"/>
    </row>
    <row r="25" spans="1:6" ht="34.5" customHeight="1" x14ac:dyDescent="0.2">
      <c r="A25" s="71" t="s">
        <v>85</v>
      </c>
      <c r="B25" s="83">
        <f>SUM(B11:B24)</f>
        <v>102.61</v>
      </c>
      <c r="C25" s="101" t="str">
        <f>IF(SUBTOTAL(3,B11:B24)=SUBTOTAL(103,B11:B24),'Summary and sign-off'!$A$47,'Summary and sign-off'!$A$48)</f>
        <v>Check - there are no hidden rows with data</v>
      </c>
      <c r="D25" s="170" t="str">
        <f>IF('Summary and sign-off'!F57='Summary and sign-off'!F53,'Summary and sign-off'!A50,'Summary and sign-off'!A49)</f>
        <v>Check - each entry provides sufficient information</v>
      </c>
      <c r="E25" s="170"/>
      <c r="F25" s="2"/>
    </row>
    <row r="26" spans="1:6" x14ac:dyDescent="0.2">
      <c r="A26" s="23"/>
      <c r="B26" s="22"/>
      <c r="C26" s="22"/>
      <c r="D26" s="22"/>
      <c r="E26" s="22"/>
      <c r="F26" s="40"/>
    </row>
    <row r="27" spans="1:6" x14ac:dyDescent="0.2">
      <c r="A27" s="23"/>
      <c r="B27" s="24"/>
      <c r="C27" s="29"/>
      <c r="D27" s="22"/>
      <c r="E27" s="22"/>
      <c r="F27" s="40"/>
    </row>
    <row r="28" spans="1:6" ht="12.75" customHeight="1" x14ac:dyDescent="0.2">
      <c r="A28" s="25"/>
      <c r="B28" s="25"/>
      <c r="C28" s="25"/>
      <c r="D28" s="25"/>
      <c r="E28" s="25"/>
      <c r="F28" s="40"/>
    </row>
    <row r="29" spans="1:6" x14ac:dyDescent="0.2">
      <c r="A29" s="25"/>
      <c r="B29" s="33"/>
      <c r="C29" s="45"/>
      <c r="D29" s="46"/>
      <c r="E29" s="46"/>
      <c r="F29" s="40"/>
    </row>
    <row r="30" spans="1:6" x14ac:dyDescent="0.2">
      <c r="A30" s="25"/>
      <c r="B30" s="27"/>
      <c r="C30" s="28"/>
      <c r="D30" s="28"/>
      <c r="E30" s="28"/>
      <c r="F30" s="29"/>
    </row>
    <row r="31" spans="1:6" x14ac:dyDescent="0.2">
      <c r="A31" s="33"/>
      <c r="B31" s="33"/>
      <c r="C31" s="45"/>
      <c r="D31" s="45"/>
      <c r="E31" s="45"/>
      <c r="F31" s="40"/>
    </row>
    <row r="32" spans="1:6" ht="12.75" customHeight="1" x14ac:dyDescent="0.2">
      <c r="A32" s="33"/>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topLeftCell="A4" zoomScaleNormal="100" workbookViewId="0">
      <selection activeCell="A12" sqref="A12:A19"/>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6" t="s">
        <v>5</v>
      </c>
      <c r="B1" s="166"/>
      <c r="C1" s="166"/>
      <c r="D1" s="166"/>
      <c r="E1" s="166"/>
      <c r="F1" s="26"/>
    </row>
    <row r="2" spans="1:6" ht="21" customHeight="1" x14ac:dyDescent="0.2">
      <c r="A2" s="4" t="s">
        <v>2</v>
      </c>
      <c r="B2" s="169" t="str">
        <f>'Summary and sign-off'!B2:F2</f>
        <v>Ministry of Foreign Affairs and Trade</v>
      </c>
      <c r="C2" s="169"/>
      <c r="D2" s="169"/>
      <c r="E2" s="169"/>
      <c r="F2" s="26"/>
    </row>
    <row r="3" spans="1:6" ht="21" customHeight="1" x14ac:dyDescent="0.2">
      <c r="A3" s="4" t="s">
        <v>3</v>
      </c>
      <c r="B3" s="169" t="str">
        <f>'Summary and sign-off'!B3:F3</f>
        <v>Brook Barrington</v>
      </c>
      <c r="C3" s="169"/>
      <c r="D3" s="169"/>
      <c r="E3" s="169"/>
      <c r="F3" s="26"/>
    </row>
    <row r="4" spans="1:6" ht="21" customHeight="1" x14ac:dyDescent="0.2">
      <c r="A4" s="4" t="s">
        <v>46</v>
      </c>
      <c r="B4" s="169">
        <f>'Summary and sign-off'!B4:F4</f>
        <v>43282</v>
      </c>
      <c r="C4" s="169"/>
      <c r="D4" s="169"/>
      <c r="E4" s="169"/>
      <c r="F4" s="26"/>
    </row>
    <row r="5" spans="1:6" ht="21" customHeight="1" x14ac:dyDescent="0.2">
      <c r="A5" s="4" t="s">
        <v>47</v>
      </c>
      <c r="B5" s="169">
        <f>'Summary and sign-off'!B5:F5</f>
        <v>43496</v>
      </c>
      <c r="C5" s="169"/>
      <c r="D5" s="169"/>
      <c r="E5" s="169"/>
      <c r="F5" s="26"/>
    </row>
    <row r="6" spans="1:6" ht="21" customHeight="1" x14ac:dyDescent="0.2">
      <c r="A6" s="4" t="s">
        <v>13</v>
      </c>
      <c r="B6" s="164" t="s">
        <v>12</v>
      </c>
      <c r="C6" s="164"/>
      <c r="D6" s="164"/>
      <c r="E6" s="164"/>
      <c r="F6" s="36"/>
    </row>
    <row r="7" spans="1:6" ht="21" customHeight="1" x14ac:dyDescent="0.2">
      <c r="A7" s="4" t="s">
        <v>69</v>
      </c>
      <c r="B7" s="164" t="s">
        <v>80</v>
      </c>
      <c r="C7" s="164"/>
      <c r="D7" s="164"/>
      <c r="E7" s="164"/>
      <c r="F7" s="36"/>
    </row>
    <row r="8" spans="1:6" ht="35.25" customHeight="1" x14ac:dyDescent="0.2">
      <c r="A8" s="173" t="s">
        <v>0</v>
      </c>
      <c r="B8" s="173"/>
      <c r="C8" s="180"/>
      <c r="D8" s="180"/>
      <c r="E8" s="180"/>
      <c r="F8" s="26"/>
    </row>
    <row r="9" spans="1:6" ht="35.25" customHeight="1" x14ac:dyDescent="0.2">
      <c r="A9" s="181" t="s">
        <v>84</v>
      </c>
      <c r="B9" s="182"/>
      <c r="C9" s="182"/>
      <c r="D9" s="182"/>
      <c r="E9" s="182"/>
      <c r="F9" s="26"/>
    </row>
    <row r="10" spans="1:6" ht="27" customHeight="1" x14ac:dyDescent="0.2">
      <c r="A10" s="37" t="s">
        <v>33</v>
      </c>
      <c r="B10" s="37" t="s">
        <v>15</v>
      </c>
      <c r="C10" s="37" t="s">
        <v>35</v>
      </c>
      <c r="D10" s="37" t="s">
        <v>107</v>
      </c>
      <c r="E10" s="37" t="s">
        <v>45</v>
      </c>
      <c r="F10" s="38"/>
    </row>
    <row r="11" spans="1:6" s="70" customFormat="1" hidden="1" x14ac:dyDescent="0.2">
      <c r="A11" s="90"/>
      <c r="B11" s="91"/>
      <c r="C11" s="95"/>
      <c r="D11" s="95"/>
      <c r="E11" s="96"/>
      <c r="F11" s="3"/>
    </row>
    <row r="12" spans="1:6" s="70" customFormat="1" x14ac:dyDescent="0.2">
      <c r="A12" s="153">
        <v>43298</v>
      </c>
      <c r="B12" s="148">
        <v>57.84</v>
      </c>
      <c r="C12" s="149" t="s">
        <v>191</v>
      </c>
      <c r="D12" s="149" t="s">
        <v>192</v>
      </c>
      <c r="E12" s="150"/>
      <c r="F12" s="3"/>
    </row>
    <row r="13" spans="1:6" s="70" customFormat="1" x14ac:dyDescent="0.2">
      <c r="A13" s="153">
        <v>43329</v>
      </c>
      <c r="B13" s="148">
        <v>27.5</v>
      </c>
      <c r="C13" s="149" t="s">
        <v>191</v>
      </c>
      <c r="D13" s="149"/>
      <c r="E13" s="150"/>
      <c r="F13" s="3"/>
    </row>
    <row r="14" spans="1:6" s="70" customFormat="1" x14ac:dyDescent="0.2">
      <c r="A14" s="153">
        <v>43360</v>
      </c>
      <c r="B14" s="148">
        <v>37.5</v>
      </c>
      <c r="C14" s="149" t="s">
        <v>191</v>
      </c>
      <c r="D14" s="149" t="s">
        <v>193</v>
      </c>
      <c r="E14" s="150"/>
      <c r="F14" s="3"/>
    </row>
    <row r="15" spans="1:6" s="70" customFormat="1" x14ac:dyDescent="0.2">
      <c r="A15" s="162">
        <v>43381</v>
      </c>
      <c r="B15" s="148">
        <v>23.91</v>
      </c>
      <c r="C15" s="149" t="s">
        <v>194</v>
      </c>
      <c r="D15" s="149" t="s">
        <v>195</v>
      </c>
      <c r="E15" s="150" t="s">
        <v>148</v>
      </c>
      <c r="F15" s="3"/>
    </row>
    <row r="16" spans="1:6" s="70" customFormat="1" x14ac:dyDescent="0.2">
      <c r="A16" s="162">
        <v>43390</v>
      </c>
      <c r="B16" s="148">
        <v>72.5</v>
      </c>
      <c r="C16" s="149" t="s">
        <v>191</v>
      </c>
      <c r="D16" s="149" t="s">
        <v>196</v>
      </c>
      <c r="E16" s="150"/>
      <c r="F16" s="3"/>
    </row>
    <row r="17" spans="1:6" s="70" customFormat="1" ht="25.5" x14ac:dyDescent="0.2">
      <c r="A17" s="162">
        <v>43421</v>
      </c>
      <c r="B17" s="148">
        <v>159.80000000000001</v>
      </c>
      <c r="C17" s="149" t="s">
        <v>191</v>
      </c>
      <c r="D17" s="149" t="s">
        <v>197</v>
      </c>
      <c r="E17" s="150"/>
      <c r="F17" s="3"/>
    </row>
    <row r="18" spans="1:6" s="70" customFormat="1" x14ac:dyDescent="0.2">
      <c r="A18" s="162">
        <v>43451</v>
      </c>
      <c r="B18" s="148">
        <v>27.5</v>
      </c>
      <c r="C18" s="149" t="s">
        <v>191</v>
      </c>
      <c r="D18" s="149"/>
      <c r="E18" s="150"/>
      <c r="F18" s="3"/>
    </row>
    <row r="19" spans="1:6" s="70" customFormat="1" x14ac:dyDescent="0.2">
      <c r="A19" s="162">
        <v>43482</v>
      </c>
      <c r="B19" s="148">
        <v>27.5</v>
      </c>
      <c r="C19" s="2" t="s">
        <v>191</v>
      </c>
      <c r="D19" s="156"/>
      <c r="E19" s="2"/>
      <c r="F19" s="3"/>
    </row>
    <row r="20" spans="1:6" s="70" customFormat="1" x14ac:dyDescent="0.2">
      <c r="A20" s="94"/>
      <c r="B20" s="91"/>
      <c r="C20" s="95"/>
      <c r="D20" s="95"/>
      <c r="E20" s="96"/>
      <c r="F20" s="3"/>
    </row>
    <row r="21" spans="1:6" s="70" customFormat="1" x14ac:dyDescent="0.2">
      <c r="A21" s="90"/>
      <c r="B21" s="91"/>
      <c r="C21" s="95"/>
      <c r="D21" s="95"/>
      <c r="E21" s="96"/>
      <c r="F21" s="3"/>
    </row>
    <row r="22" spans="1:6" s="70" customFormat="1" x14ac:dyDescent="0.2">
      <c r="A22" s="90"/>
      <c r="B22" s="91"/>
      <c r="C22" s="95"/>
      <c r="D22" s="95"/>
      <c r="E22" s="96"/>
      <c r="F22" s="3"/>
    </row>
    <row r="23" spans="1:6" s="70" customFormat="1" hidden="1" x14ac:dyDescent="0.2">
      <c r="A23" s="90"/>
      <c r="B23" s="91"/>
      <c r="C23" s="95"/>
      <c r="D23" s="95"/>
      <c r="E23" s="96"/>
      <c r="F23" s="3"/>
    </row>
    <row r="24" spans="1:6" ht="34.5" customHeight="1" x14ac:dyDescent="0.2">
      <c r="A24" s="71" t="s">
        <v>89</v>
      </c>
      <c r="B24" s="83">
        <f>SUM(B11:B23)</f>
        <v>434.05</v>
      </c>
      <c r="C24" s="101" t="str">
        <f>IF(SUBTOTAL(3,B11:B23)=SUBTOTAL(103,B11:B23),'Summary and sign-off'!$A$47,'Summary and sign-off'!$A$48)</f>
        <v>Check - there are no hidden rows with data</v>
      </c>
      <c r="D24" s="170" t="str">
        <f>IF('Summary and sign-off'!F58='Summary and sign-off'!F53,'Summary and sign-off'!A50,'Summary and sign-off'!A49)</f>
        <v>Not all lines have an entry for "Cost in NZ$" and "Type of expense"</v>
      </c>
      <c r="E24" s="170"/>
      <c r="F24" s="39"/>
    </row>
    <row r="25" spans="1:6" ht="14.1" customHeight="1" x14ac:dyDescent="0.2">
      <c r="A25" s="40"/>
      <c r="B25" s="29"/>
      <c r="C25" s="22"/>
      <c r="D25" s="22"/>
      <c r="E25" s="22"/>
      <c r="F25" s="26"/>
    </row>
    <row r="26" spans="1:6" x14ac:dyDescent="0.2">
      <c r="A26" s="23" t="s">
        <v>6</v>
      </c>
      <c r="B26" s="22"/>
      <c r="C26" s="22"/>
      <c r="D26" s="22"/>
      <c r="E26" s="22"/>
      <c r="F26" s="26"/>
    </row>
    <row r="27" spans="1:6" ht="12.6" customHeight="1" x14ac:dyDescent="0.2">
      <c r="A27" s="25" t="s">
        <v>34</v>
      </c>
      <c r="B27" s="22"/>
      <c r="C27" s="22"/>
      <c r="D27" s="22"/>
      <c r="E27" s="22"/>
      <c r="F27" s="26"/>
    </row>
    <row r="28" spans="1:6" x14ac:dyDescent="0.2">
      <c r="A28" s="25" t="s">
        <v>104</v>
      </c>
      <c r="B28" s="27"/>
      <c r="C28" s="28"/>
      <c r="D28" s="28"/>
      <c r="E28" s="28"/>
      <c r="F28" s="29"/>
    </row>
    <row r="29" spans="1:6" x14ac:dyDescent="0.2">
      <c r="A29" s="33" t="s">
        <v>10</v>
      </c>
      <c r="B29" s="34"/>
      <c r="C29" s="29"/>
      <c r="D29" s="29"/>
      <c r="E29" s="29"/>
      <c r="F29" s="29"/>
    </row>
    <row r="30" spans="1:6" ht="12.75" customHeight="1" x14ac:dyDescent="0.2">
      <c r="A30" s="33" t="s">
        <v>110</v>
      </c>
      <c r="B30" s="41"/>
      <c r="C30" s="35"/>
      <c r="D30" s="35"/>
      <c r="E30" s="35"/>
      <c r="F30" s="35"/>
    </row>
    <row r="31" spans="1:6" x14ac:dyDescent="0.2">
      <c r="A31" s="40"/>
      <c r="B31" s="42"/>
      <c r="C31" s="22"/>
      <c r="D31" s="22"/>
      <c r="E31" s="22"/>
      <c r="F31" s="40"/>
    </row>
    <row r="32" spans="1:6" hidden="1" x14ac:dyDescent="0.2">
      <c r="A32" s="22"/>
      <c r="B32" s="22"/>
      <c r="C32" s="22"/>
      <c r="D32" s="22"/>
      <c r="E32" s="40"/>
    </row>
    <row r="33" spans="1:6" ht="12.75" hidden="1" customHeight="1" x14ac:dyDescent="0.2"/>
    <row r="34" spans="1:6" hidden="1" x14ac:dyDescent="0.2">
      <c r="A34" s="43"/>
      <c r="B34" s="43"/>
      <c r="C34" s="43"/>
      <c r="D34" s="43"/>
      <c r="E34" s="43"/>
      <c r="F34" s="26"/>
    </row>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x14ac:dyDescent="0.2"/>
  </sheetData>
  <sheetProtection formatCells="0" insertRows="0" deleteRows="0"/>
  <mergeCells count="10">
    <mergeCell ref="D24:E24"/>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220"/>
  <sheetViews>
    <sheetView topLeftCell="A4" zoomScaleNormal="100" workbookViewId="0">
      <selection activeCell="B57" sqref="B57:B60"/>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6" t="s">
        <v>16</v>
      </c>
      <c r="B1" s="166"/>
      <c r="C1" s="166"/>
      <c r="D1" s="166"/>
      <c r="E1" s="166"/>
      <c r="F1" s="166"/>
    </row>
    <row r="2" spans="1:6" ht="21" customHeight="1" x14ac:dyDescent="0.2">
      <c r="A2" s="4" t="s">
        <v>2</v>
      </c>
      <c r="B2" s="169" t="str">
        <f>'Summary and sign-off'!B2:F2</f>
        <v>Ministry of Foreign Affairs and Trade</v>
      </c>
      <c r="C2" s="169"/>
      <c r="D2" s="169"/>
      <c r="E2" s="169"/>
      <c r="F2" s="169"/>
    </row>
    <row r="3" spans="1:6" ht="21" customHeight="1" x14ac:dyDescent="0.2">
      <c r="A3" s="4" t="s">
        <v>3</v>
      </c>
      <c r="B3" s="169" t="str">
        <f>'Summary and sign-off'!B3:F3</f>
        <v>Brook Barrington</v>
      </c>
      <c r="C3" s="169"/>
      <c r="D3" s="169"/>
      <c r="E3" s="169"/>
      <c r="F3" s="169"/>
    </row>
    <row r="4" spans="1:6" ht="21" customHeight="1" x14ac:dyDescent="0.2">
      <c r="A4" s="4" t="s">
        <v>46</v>
      </c>
      <c r="B4" s="169">
        <f>'Summary and sign-off'!B4:F4</f>
        <v>43282</v>
      </c>
      <c r="C4" s="169"/>
      <c r="D4" s="169"/>
      <c r="E4" s="169"/>
      <c r="F4" s="169"/>
    </row>
    <row r="5" spans="1:6" ht="21" customHeight="1" x14ac:dyDescent="0.2">
      <c r="A5" s="4" t="s">
        <v>47</v>
      </c>
      <c r="B5" s="169">
        <f>'Summary and sign-off'!B5:F5</f>
        <v>43496</v>
      </c>
      <c r="C5" s="169"/>
      <c r="D5" s="169"/>
      <c r="E5" s="169"/>
      <c r="F5" s="169"/>
    </row>
    <row r="6" spans="1:6" ht="21" customHeight="1" x14ac:dyDescent="0.2">
      <c r="A6" s="4" t="s">
        <v>111</v>
      </c>
      <c r="B6" s="164" t="s">
        <v>12</v>
      </c>
      <c r="C6" s="164"/>
      <c r="D6" s="164"/>
      <c r="E6" s="164"/>
      <c r="F6" s="164"/>
    </row>
    <row r="7" spans="1:6" ht="21" customHeight="1" x14ac:dyDescent="0.2">
      <c r="A7" s="4" t="s">
        <v>69</v>
      </c>
      <c r="B7" s="164" t="s">
        <v>80</v>
      </c>
      <c r="C7" s="164"/>
      <c r="D7" s="164"/>
      <c r="E7" s="164"/>
      <c r="F7" s="164"/>
    </row>
    <row r="8" spans="1:6" ht="36" customHeight="1" x14ac:dyDescent="0.2">
      <c r="A8" s="173" t="s">
        <v>36</v>
      </c>
      <c r="B8" s="173"/>
      <c r="C8" s="173"/>
      <c r="D8" s="173"/>
      <c r="E8" s="173"/>
      <c r="F8" s="173"/>
    </row>
    <row r="9" spans="1:6" ht="36" customHeight="1" x14ac:dyDescent="0.2">
      <c r="A9" s="181" t="s">
        <v>87</v>
      </c>
      <c r="B9" s="182"/>
      <c r="C9" s="182"/>
      <c r="D9" s="182"/>
      <c r="E9" s="182"/>
      <c r="F9" s="182"/>
    </row>
    <row r="10" spans="1:6" ht="39" customHeight="1" x14ac:dyDescent="0.2">
      <c r="A10" s="18" t="s">
        <v>33</v>
      </c>
      <c r="B10" s="9" t="s">
        <v>108</v>
      </c>
      <c r="C10" s="9" t="s">
        <v>51</v>
      </c>
      <c r="D10" s="9" t="s">
        <v>17</v>
      </c>
      <c r="E10" s="9" t="s">
        <v>52</v>
      </c>
      <c r="F10" s="9" t="s">
        <v>83</v>
      </c>
    </row>
    <row r="11" spans="1:6" s="70" customFormat="1" hidden="1" x14ac:dyDescent="0.2">
      <c r="A11" s="94"/>
      <c r="B11" s="95"/>
      <c r="C11" s="100"/>
      <c r="D11" s="95"/>
      <c r="E11" s="97"/>
      <c r="F11" s="96"/>
    </row>
    <row r="12" spans="1:6" s="70" customFormat="1" ht="25.5" x14ac:dyDescent="0.2">
      <c r="A12" s="158" t="s">
        <v>112</v>
      </c>
      <c r="B12" s="134" t="s">
        <v>159</v>
      </c>
      <c r="C12" s="100" t="s">
        <v>20</v>
      </c>
      <c r="D12" s="151" t="s">
        <v>173</v>
      </c>
      <c r="E12" s="148" t="s">
        <v>155</v>
      </c>
      <c r="F12" s="159" t="s">
        <v>174</v>
      </c>
    </row>
    <row r="13" spans="1:6" s="70" customFormat="1" ht="25.5" x14ac:dyDescent="0.2">
      <c r="A13" s="153">
        <v>43306</v>
      </c>
      <c r="B13" s="151" t="s">
        <v>150</v>
      </c>
      <c r="C13" s="100" t="s">
        <v>20</v>
      </c>
      <c r="D13" s="151" t="s">
        <v>151</v>
      </c>
      <c r="E13" s="156">
        <v>150</v>
      </c>
      <c r="F13" s="152" t="s">
        <v>152</v>
      </c>
    </row>
    <row r="14" spans="1:6" s="70" customFormat="1" ht="25.5" x14ac:dyDescent="0.2">
      <c r="A14" s="153">
        <v>43314</v>
      </c>
      <c r="B14" s="149" t="s">
        <v>153</v>
      </c>
      <c r="C14" s="100" t="s">
        <v>20</v>
      </c>
      <c r="D14" s="149" t="s">
        <v>154</v>
      </c>
      <c r="E14" s="148" t="s">
        <v>155</v>
      </c>
      <c r="F14" s="150"/>
    </row>
    <row r="15" spans="1:6" s="70" customFormat="1" x14ac:dyDescent="0.2">
      <c r="A15" s="153">
        <v>43329</v>
      </c>
      <c r="B15" s="149" t="s">
        <v>208</v>
      </c>
      <c r="C15" s="100" t="s">
        <v>18</v>
      </c>
      <c r="D15" s="149" t="s">
        <v>198</v>
      </c>
      <c r="E15" s="148" t="s">
        <v>155</v>
      </c>
      <c r="F15" s="150"/>
    </row>
    <row r="16" spans="1:6" s="70" customFormat="1" x14ac:dyDescent="0.2">
      <c r="A16" s="153">
        <v>43334</v>
      </c>
      <c r="B16" s="149" t="s">
        <v>199</v>
      </c>
      <c r="C16" s="100" t="s">
        <v>18</v>
      </c>
      <c r="D16" s="149" t="s">
        <v>200</v>
      </c>
      <c r="E16" s="148" t="s">
        <v>155</v>
      </c>
      <c r="F16" s="150"/>
    </row>
    <row r="17" spans="1:6" s="70" customFormat="1" x14ac:dyDescent="0.2">
      <c r="A17" s="153">
        <v>43336</v>
      </c>
      <c r="B17" s="149" t="s">
        <v>150</v>
      </c>
      <c r="C17" s="100" t="s">
        <v>18</v>
      </c>
      <c r="D17" s="149" t="s">
        <v>201</v>
      </c>
      <c r="E17" s="148" t="s">
        <v>155</v>
      </c>
      <c r="F17" s="150"/>
    </row>
    <row r="18" spans="1:6" s="70" customFormat="1" x14ac:dyDescent="0.2">
      <c r="A18" s="153">
        <v>43347</v>
      </c>
      <c r="B18" s="149" t="s">
        <v>202</v>
      </c>
      <c r="C18" s="100" t="s">
        <v>18</v>
      </c>
      <c r="D18" s="149" t="s">
        <v>209</v>
      </c>
      <c r="E18" s="148" t="s">
        <v>155</v>
      </c>
      <c r="F18" s="150"/>
    </row>
    <row r="19" spans="1:6" s="70" customFormat="1" x14ac:dyDescent="0.2">
      <c r="A19" s="153">
        <v>43348</v>
      </c>
      <c r="B19" s="149" t="s">
        <v>204</v>
      </c>
      <c r="C19" s="100" t="s">
        <v>18</v>
      </c>
      <c r="D19" s="149" t="s">
        <v>203</v>
      </c>
      <c r="E19" s="148" t="s">
        <v>155</v>
      </c>
      <c r="F19" s="150"/>
    </row>
    <row r="20" spans="1:6" s="70" customFormat="1" x14ac:dyDescent="0.2">
      <c r="A20" s="153">
        <v>43363</v>
      </c>
      <c r="B20" s="149" t="s">
        <v>156</v>
      </c>
      <c r="C20" s="100" t="s">
        <v>20</v>
      </c>
      <c r="D20" s="149" t="s">
        <v>157</v>
      </c>
      <c r="E20" s="148" t="s">
        <v>155</v>
      </c>
      <c r="F20" s="150" t="s">
        <v>158</v>
      </c>
    </row>
    <row r="21" spans="1:6" s="70" customFormat="1" ht="25.5" x14ac:dyDescent="0.2">
      <c r="A21" s="154" t="s">
        <v>117</v>
      </c>
      <c r="B21" s="134" t="s">
        <v>159</v>
      </c>
      <c r="C21" s="100" t="s">
        <v>20</v>
      </c>
      <c r="D21" s="155" t="s">
        <v>160</v>
      </c>
      <c r="E21" s="146" t="s">
        <v>155</v>
      </c>
      <c r="F21" s="147" t="s">
        <v>161</v>
      </c>
    </row>
    <row r="22" spans="1:6" s="70" customFormat="1" ht="25.5" x14ac:dyDescent="0.2">
      <c r="A22" s="154" t="s">
        <v>122</v>
      </c>
      <c r="B22" s="134" t="s">
        <v>159</v>
      </c>
      <c r="C22" s="100" t="s">
        <v>20</v>
      </c>
      <c r="D22" s="155" t="s">
        <v>175</v>
      </c>
      <c r="E22" s="146" t="s">
        <v>155</v>
      </c>
      <c r="F22" s="146" t="s">
        <v>176</v>
      </c>
    </row>
    <row r="23" spans="1:6" s="70" customFormat="1" x14ac:dyDescent="0.2">
      <c r="A23" s="153">
        <v>43382</v>
      </c>
      <c r="B23" s="134" t="s">
        <v>205</v>
      </c>
      <c r="C23" s="100" t="s">
        <v>18</v>
      </c>
      <c r="D23" s="155" t="s">
        <v>210</v>
      </c>
      <c r="E23" s="146" t="s">
        <v>155</v>
      </c>
      <c r="F23" s="146"/>
    </row>
    <row r="24" spans="1:6" s="70" customFormat="1" x14ac:dyDescent="0.2">
      <c r="A24" s="153">
        <v>43382</v>
      </c>
      <c r="B24" s="134" t="s">
        <v>162</v>
      </c>
      <c r="C24" s="100" t="s">
        <v>20</v>
      </c>
      <c r="D24" s="155" t="s">
        <v>163</v>
      </c>
      <c r="E24" s="146" t="s">
        <v>155</v>
      </c>
      <c r="F24" s="146" t="s">
        <v>164</v>
      </c>
    </row>
    <row r="25" spans="1:6" s="70" customFormat="1" ht="25.5" x14ac:dyDescent="0.2">
      <c r="A25" s="153">
        <v>43384</v>
      </c>
      <c r="B25" s="134" t="s">
        <v>150</v>
      </c>
      <c r="C25" s="100" t="s">
        <v>20</v>
      </c>
      <c r="D25" s="155" t="s">
        <v>165</v>
      </c>
      <c r="E25" s="146" t="s">
        <v>155</v>
      </c>
      <c r="F25" s="146"/>
    </row>
    <row r="26" spans="1:6" s="70" customFormat="1" ht="25.5" x14ac:dyDescent="0.2">
      <c r="A26" s="153" t="s">
        <v>177</v>
      </c>
      <c r="B26" s="134" t="s">
        <v>159</v>
      </c>
      <c r="C26" s="100" t="s">
        <v>20</v>
      </c>
      <c r="D26" s="155" t="s">
        <v>211</v>
      </c>
      <c r="E26" s="146" t="s">
        <v>155</v>
      </c>
      <c r="F26" s="146" t="s">
        <v>178</v>
      </c>
    </row>
    <row r="27" spans="1:6" s="70" customFormat="1" ht="25.5" x14ac:dyDescent="0.2">
      <c r="A27" s="153" t="s">
        <v>181</v>
      </c>
      <c r="B27" s="134" t="s">
        <v>159</v>
      </c>
      <c r="C27" s="100" t="s">
        <v>20</v>
      </c>
      <c r="D27" s="155" t="s">
        <v>180</v>
      </c>
      <c r="E27" s="146" t="s">
        <v>155</v>
      </c>
      <c r="F27" s="146" t="s">
        <v>179</v>
      </c>
    </row>
    <row r="28" spans="1:6" s="70" customFormat="1" ht="25.5" x14ac:dyDescent="0.2">
      <c r="A28" s="153">
        <v>43411</v>
      </c>
      <c r="B28" s="134" t="s">
        <v>206</v>
      </c>
      <c r="C28" s="100" t="s">
        <v>18</v>
      </c>
      <c r="D28" s="155" t="s">
        <v>207</v>
      </c>
      <c r="E28" s="146" t="s">
        <v>23</v>
      </c>
      <c r="F28" s="146"/>
    </row>
    <row r="29" spans="1:6" s="70" customFormat="1" ht="25.5" x14ac:dyDescent="0.2">
      <c r="A29" s="153" t="s">
        <v>183</v>
      </c>
      <c r="B29" s="134" t="s">
        <v>159</v>
      </c>
      <c r="C29" s="100" t="s">
        <v>20</v>
      </c>
      <c r="D29" s="155" t="s">
        <v>186</v>
      </c>
      <c r="E29" s="146" t="s">
        <v>155</v>
      </c>
      <c r="F29" s="146" t="s">
        <v>182</v>
      </c>
    </row>
    <row r="30" spans="1:6" s="70" customFormat="1" ht="25.5" x14ac:dyDescent="0.2">
      <c r="A30" s="153" t="s">
        <v>184</v>
      </c>
      <c r="B30" s="134" t="s">
        <v>159</v>
      </c>
      <c r="C30" s="100" t="s">
        <v>20</v>
      </c>
      <c r="D30" s="155" t="s">
        <v>173</v>
      </c>
      <c r="E30" s="146" t="s">
        <v>155</v>
      </c>
      <c r="F30" s="146" t="s">
        <v>185</v>
      </c>
    </row>
    <row r="31" spans="1:6" s="70" customFormat="1" x14ac:dyDescent="0.2">
      <c r="A31" s="153">
        <v>43426</v>
      </c>
      <c r="B31" s="134" t="s">
        <v>166</v>
      </c>
      <c r="C31" s="100" t="s">
        <v>20</v>
      </c>
      <c r="D31" s="155" t="s">
        <v>167</v>
      </c>
      <c r="E31" s="156">
        <v>200</v>
      </c>
      <c r="F31" s="146" t="s">
        <v>164</v>
      </c>
    </row>
    <row r="32" spans="1:6" s="70" customFormat="1" ht="25.5" x14ac:dyDescent="0.2">
      <c r="A32" s="153" t="s">
        <v>133</v>
      </c>
      <c r="B32" s="134" t="s">
        <v>159</v>
      </c>
      <c r="C32" s="100" t="s">
        <v>20</v>
      </c>
      <c r="D32" s="2" t="s">
        <v>186</v>
      </c>
      <c r="E32" s="146"/>
      <c r="F32" s="146" t="s">
        <v>187</v>
      </c>
    </row>
    <row r="33" spans="1:6" s="70" customFormat="1" x14ac:dyDescent="0.2">
      <c r="A33" s="153">
        <v>43447</v>
      </c>
      <c r="B33" s="2" t="s">
        <v>168</v>
      </c>
      <c r="C33" s="100" t="s">
        <v>20</v>
      </c>
      <c r="D33" s="2" t="s">
        <v>169</v>
      </c>
      <c r="E33" s="2" t="s">
        <v>155</v>
      </c>
      <c r="F33" s="2" t="s">
        <v>164</v>
      </c>
    </row>
    <row r="34" spans="1:6" s="70" customFormat="1" x14ac:dyDescent="0.2">
      <c r="A34" s="153">
        <v>43451</v>
      </c>
      <c r="B34" s="2" t="s">
        <v>170</v>
      </c>
      <c r="C34" s="100" t="s">
        <v>20</v>
      </c>
      <c r="D34" s="2" t="s">
        <v>157</v>
      </c>
      <c r="E34" s="156">
        <v>78</v>
      </c>
      <c r="F34" s="2" t="s">
        <v>214</v>
      </c>
    </row>
    <row r="35" spans="1:6" s="70" customFormat="1" x14ac:dyDescent="0.2">
      <c r="A35" s="157">
        <v>43452</v>
      </c>
      <c r="B35" s="2" t="s">
        <v>171</v>
      </c>
      <c r="C35" s="100" t="s">
        <v>20</v>
      </c>
      <c r="D35" s="2" t="s">
        <v>172</v>
      </c>
      <c r="E35" s="156" t="s">
        <v>23</v>
      </c>
      <c r="F35" s="2" t="s">
        <v>164</v>
      </c>
    </row>
    <row r="36" spans="1:6" s="70" customFormat="1" x14ac:dyDescent="0.2">
      <c r="A36" s="157"/>
      <c r="B36" s="2"/>
      <c r="C36" s="100"/>
      <c r="D36" s="2"/>
      <c r="E36" s="156"/>
      <c r="F36" s="2"/>
    </row>
    <row r="37" spans="1:6" s="70" customFormat="1" x14ac:dyDescent="0.2">
      <c r="A37" s="157"/>
      <c r="B37" s="2"/>
      <c r="C37" s="100"/>
      <c r="D37" s="2"/>
      <c r="E37" s="156"/>
      <c r="F37" s="2"/>
    </row>
    <row r="38" spans="1:6" s="70" customFormat="1" x14ac:dyDescent="0.2">
      <c r="A38" s="157"/>
      <c r="B38" s="2"/>
      <c r="C38" s="100"/>
      <c r="D38" s="2"/>
      <c r="E38" s="156"/>
      <c r="F38" s="2"/>
    </row>
    <row r="39" spans="1:6" s="70" customFormat="1" x14ac:dyDescent="0.2">
      <c r="A39" s="157"/>
      <c r="B39" s="2"/>
      <c r="C39" s="100"/>
      <c r="D39" s="2"/>
      <c r="E39" s="156"/>
      <c r="F39" s="2"/>
    </row>
    <row r="40" spans="1:6" s="70" customFormat="1" x14ac:dyDescent="0.2">
      <c r="A40" s="157"/>
      <c r="B40" s="2"/>
      <c r="C40" s="100"/>
      <c r="D40" s="2"/>
      <c r="E40" s="156"/>
      <c r="F40" s="2"/>
    </row>
    <row r="41" spans="1:6" s="70" customFormat="1" x14ac:dyDescent="0.2">
      <c r="A41" s="157"/>
      <c r="B41" s="2"/>
      <c r="C41" s="100"/>
      <c r="D41" s="2"/>
      <c r="E41" s="156"/>
      <c r="F41" s="2"/>
    </row>
    <row r="42" spans="1:6" s="70" customFormat="1" x14ac:dyDescent="0.2">
      <c r="A42" s="157"/>
      <c r="B42" s="2"/>
      <c r="C42" s="100"/>
      <c r="D42" s="2"/>
      <c r="E42" s="156"/>
      <c r="F42" s="2"/>
    </row>
    <row r="43" spans="1:6" s="70" customFormat="1" x14ac:dyDescent="0.2">
      <c r="A43" s="157"/>
      <c r="B43" s="2"/>
      <c r="C43" s="100"/>
      <c r="D43" s="2"/>
      <c r="E43" s="156"/>
      <c r="F43" s="2"/>
    </row>
    <row r="44" spans="1:6" s="70" customFormat="1" x14ac:dyDescent="0.2">
      <c r="A44" s="157"/>
      <c r="B44" s="2"/>
      <c r="C44" s="100"/>
      <c r="D44" s="2"/>
      <c r="E44" s="156"/>
      <c r="F44" s="2"/>
    </row>
    <row r="45" spans="1:6" s="70" customFormat="1" x14ac:dyDescent="0.2">
      <c r="A45" s="157"/>
      <c r="B45" s="2"/>
      <c r="C45" s="100"/>
      <c r="D45" s="2"/>
      <c r="E45" s="156"/>
      <c r="F45" s="2"/>
    </row>
    <row r="46" spans="1:6" s="70" customFormat="1" x14ac:dyDescent="0.2">
      <c r="A46" s="157"/>
      <c r="B46" s="2"/>
      <c r="C46" s="100"/>
      <c r="D46" s="2"/>
      <c r="E46" s="156"/>
      <c r="F46" s="2"/>
    </row>
    <row r="47" spans="1:6" s="70" customFormat="1" x14ac:dyDescent="0.2">
      <c r="A47" s="157"/>
      <c r="B47" s="2"/>
      <c r="C47" s="100"/>
      <c r="D47" s="2"/>
      <c r="E47" s="156"/>
      <c r="F47" s="2"/>
    </row>
    <row r="48" spans="1:6" s="70" customFormat="1" x14ac:dyDescent="0.2">
      <c r="A48" s="157"/>
      <c r="B48" s="2"/>
      <c r="C48" s="100"/>
      <c r="D48" s="2"/>
      <c r="E48" s="156"/>
      <c r="F48" s="2"/>
    </row>
    <row r="49" spans="1:6" s="70" customFormat="1" x14ac:dyDescent="0.2">
      <c r="A49" s="157"/>
      <c r="B49" s="2"/>
      <c r="C49" s="100"/>
      <c r="D49" s="2"/>
      <c r="E49" s="156"/>
      <c r="F49" s="2"/>
    </row>
    <row r="50" spans="1:6" s="70" customFormat="1" x14ac:dyDescent="0.2">
      <c r="A50" s="157"/>
      <c r="B50" s="2"/>
      <c r="C50" s="100"/>
      <c r="D50" s="2"/>
      <c r="E50" s="156"/>
      <c r="F50" s="2"/>
    </row>
    <row r="51" spans="1:6" s="70" customFormat="1" x14ac:dyDescent="0.2">
      <c r="A51" s="157"/>
      <c r="B51" s="2"/>
      <c r="C51" s="100"/>
      <c r="D51" s="2"/>
      <c r="E51" s="156"/>
      <c r="F51" s="2"/>
    </row>
    <row r="52" spans="1:6" s="70" customFormat="1" x14ac:dyDescent="0.2">
      <c r="A52" s="157"/>
      <c r="B52" s="2"/>
      <c r="C52" s="100"/>
      <c r="D52" s="2"/>
      <c r="E52" s="156"/>
      <c r="F52" s="2"/>
    </row>
    <row r="53" spans="1:6" s="70" customFormat="1" x14ac:dyDescent="0.2">
      <c r="A53" s="157"/>
      <c r="B53" s="2"/>
      <c r="C53" s="100"/>
      <c r="D53" s="2"/>
      <c r="E53" s="156"/>
      <c r="F53" s="2"/>
    </row>
    <row r="54" spans="1:6" s="70" customFormat="1" x14ac:dyDescent="0.2">
      <c r="A54" s="157"/>
      <c r="B54" s="2"/>
      <c r="C54" s="100"/>
      <c r="D54" s="2"/>
      <c r="E54" s="156"/>
      <c r="F54" s="2"/>
    </row>
    <row r="55" spans="1:6" s="70" customFormat="1" x14ac:dyDescent="0.2">
      <c r="A55" s="157"/>
      <c r="B55" s="2"/>
      <c r="C55" s="100"/>
      <c r="D55" s="2"/>
      <c r="E55" s="156"/>
      <c r="F55" s="2"/>
    </row>
    <row r="56" spans="1:6" s="70" customFormat="1" x14ac:dyDescent="0.2">
      <c r="A56" s="157"/>
      <c r="B56" s="2"/>
      <c r="C56" s="100"/>
      <c r="D56" s="2"/>
      <c r="E56" s="156"/>
      <c r="F56" s="2"/>
    </row>
    <row r="57" spans="1:6" s="70" customFormat="1" x14ac:dyDescent="0.2">
      <c r="A57" s="157"/>
      <c r="B57" s="2"/>
      <c r="C57" s="100"/>
      <c r="D57" s="2"/>
      <c r="E57" s="156"/>
      <c r="F57" s="2"/>
    </row>
    <row r="58" spans="1:6" s="70" customFormat="1" x14ac:dyDescent="0.2">
      <c r="A58" s="157"/>
      <c r="B58" s="2"/>
      <c r="C58" s="100"/>
      <c r="D58" s="2"/>
      <c r="E58" s="156"/>
      <c r="F58" s="2"/>
    </row>
    <row r="59" spans="1:6" s="70" customFormat="1" x14ac:dyDescent="0.2">
      <c r="A59" s="157"/>
      <c r="B59" s="2"/>
      <c r="C59" s="100"/>
      <c r="D59" s="2"/>
      <c r="E59" s="156"/>
      <c r="F59" s="2"/>
    </row>
    <row r="60" spans="1:6" s="70" customFormat="1" x14ac:dyDescent="0.2">
      <c r="A60" s="157"/>
      <c r="B60" s="2"/>
      <c r="C60" s="100"/>
      <c r="D60" s="2"/>
      <c r="E60" s="156"/>
      <c r="F60" s="2"/>
    </row>
    <row r="61" spans="1:6" s="70" customFormat="1" x14ac:dyDescent="0.2">
      <c r="A61" s="157"/>
      <c r="B61" s="2"/>
      <c r="C61" s="100"/>
      <c r="D61" s="2"/>
      <c r="E61" s="156"/>
      <c r="F61" s="2"/>
    </row>
    <row r="62" spans="1:6" s="70" customFormat="1" x14ac:dyDescent="0.2">
      <c r="A62" s="157"/>
      <c r="B62" s="2"/>
      <c r="C62" s="100"/>
      <c r="D62" s="2"/>
      <c r="E62" s="156"/>
      <c r="F62" s="2"/>
    </row>
    <row r="63" spans="1:6" s="70" customFormat="1" x14ac:dyDescent="0.2">
      <c r="A63" s="157"/>
      <c r="B63" s="2"/>
      <c r="C63" s="100"/>
      <c r="D63" s="2"/>
      <c r="E63" s="156"/>
      <c r="F63" s="2"/>
    </row>
    <row r="64" spans="1:6" s="70" customFormat="1" x14ac:dyDescent="0.2">
      <c r="A64" s="157"/>
      <c r="B64" s="2"/>
      <c r="C64" s="100"/>
      <c r="D64" s="2"/>
      <c r="E64" s="156"/>
      <c r="F64" s="2"/>
    </row>
    <row r="65" spans="1:6" s="70" customFormat="1" x14ac:dyDescent="0.2">
      <c r="A65" s="157"/>
      <c r="B65" s="2"/>
      <c r="C65" s="100"/>
      <c r="D65" s="2"/>
      <c r="E65" s="156"/>
      <c r="F65" s="2"/>
    </row>
    <row r="66" spans="1:6" s="70" customFormat="1" x14ac:dyDescent="0.2">
      <c r="A66" s="157"/>
      <c r="B66" s="2"/>
      <c r="C66" s="100"/>
      <c r="D66" s="2"/>
      <c r="E66" s="156"/>
      <c r="F66" s="2"/>
    </row>
    <row r="67" spans="1:6" s="70" customFormat="1" x14ac:dyDescent="0.2">
      <c r="A67" s="157"/>
      <c r="B67" s="2"/>
      <c r="C67" s="100"/>
      <c r="D67" s="2"/>
      <c r="E67" s="156"/>
      <c r="F67" s="2"/>
    </row>
    <row r="68" spans="1:6" s="70" customFormat="1" x14ac:dyDescent="0.2">
      <c r="A68" s="157"/>
      <c r="B68" s="2"/>
      <c r="C68" s="100"/>
      <c r="D68" s="2"/>
      <c r="E68" s="156"/>
      <c r="F68" s="2"/>
    </row>
    <row r="69" spans="1:6" s="70" customFormat="1" x14ac:dyDescent="0.2">
      <c r="A69" s="157"/>
      <c r="B69" s="2"/>
      <c r="C69" s="100"/>
      <c r="D69" s="2"/>
      <c r="E69" s="156"/>
      <c r="F69" s="2"/>
    </row>
    <row r="70" spans="1:6" s="70" customFormat="1" x14ac:dyDescent="0.2">
      <c r="A70" s="157"/>
      <c r="B70" s="2"/>
      <c r="C70" s="100"/>
      <c r="D70" s="2"/>
      <c r="E70" s="156"/>
      <c r="F70" s="2"/>
    </row>
    <row r="71" spans="1:6" s="70" customFormat="1" x14ac:dyDescent="0.2">
      <c r="A71" s="157"/>
      <c r="B71" s="2"/>
      <c r="C71" s="100"/>
      <c r="D71" s="2"/>
      <c r="E71" s="156"/>
      <c r="F71" s="2"/>
    </row>
    <row r="72" spans="1:6" s="70" customFormat="1" x14ac:dyDescent="0.2">
      <c r="A72" s="157"/>
      <c r="B72" s="2"/>
      <c r="C72" s="100"/>
      <c r="D72" s="2"/>
      <c r="E72" s="156"/>
      <c r="F72" s="2"/>
    </row>
    <row r="73" spans="1:6" s="70" customFormat="1" x14ac:dyDescent="0.2">
      <c r="A73" s="157"/>
      <c r="B73" s="2"/>
      <c r="C73" s="100"/>
      <c r="D73" s="2"/>
      <c r="E73" s="156"/>
      <c r="F73" s="2"/>
    </row>
    <row r="74" spans="1:6" s="70" customFormat="1" x14ac:dyDescent="0.2">
      <c r="A74" s="157"/>
      <c r="B74" s="2"/>
      <c r="C74" s="100"/>
      <c r="D74" s="2"/>
      <c r="E74" s="156"/>
      <c r="F74" s="2"/>
    </row>
    <row r="75" spans="1:6" s="70" customFormat="1" x14ac:dyDescent="0.2">
      <c r="A75" s="157"/>
      <c r="B75" s="2"/>
      <c r="C75" s="100"/>
      <c r="D75" s="2"/>
      <c r="E75" s="156"/>
      <c r="F75" s="2"/>
    </row>
    <row r="76" spans="1:6" s="70" customFormat="1" x14ac:dyDescent="0.2">
      <c r="A76" s="157"/>
      <c r="B76" s="2"/>
      <c r="C76" s="100"/>
      <c r="D76" s="2"/>
      <c r="E76" s="156"/>
      <c r="F76" s="2"/>
    </row>
    <row r="77" spans="1:6" s="70" customFormat="1" x14ac:dyDescent="0.2">
      <c r="A77" s="157"/>
      <c r="B77" s="2"/>
      <c r="C77" s="100"/>
      <c r="D77" s="2"/>
      <c r="E77" s="156"/>
      <c r="F77" s="2"/>
    </row>
    <row r="78" spans="1:6" s="70" customFormat="1" ht="15" customHeight="1" x14ac:dyDescent="0.2">
      <c r="A78" s="157"/>
      <c r="B78" s="2"/>
      <c r="C78" s="100"/>
      <c r="D78" s="2"/>
      <c r="E78" s="156"/>
      <c r="F78" s="2"/>
    </row>
    <row r="79" spans="1:6" s="70" customFormat="1" ht="15" customHeight="1" x14ac:dyDescent="0.2">
      <c r="A79" s="157"/>
      <c r="B79" s="2"/>
      <c r="C79" s="100"/>
      <c r="D79" s="2"/>
      <c r="E79" s="156"/>
      <c r="F79" s="2"/>
    </row>
    <row r="80" spans="1:6" s="70" customFormat="1" x14ac:dyDescent="0.2">
      <c r="A80" s="157"/>
      <c r="B80" s="2"/>
      <c r="C80" s="100"/>
      <c r="D80" s="2"/>
      <c r="E80" s="156"/>
      <c r="F80" s="2"/>
    </row>
    <row r="81" spans="1:6" s="70" customFormat="1" x14ac:dyDescent="0.2">
      <c r="A81" s="157"/>
      <c r="B81" s="2"/>
      <c r="C81" s="100"/>
      <c r="D81" s="2"/>
      <c r="E81" s="156"/>
      <c r="F81" s="2"/>
    </row>
    <row r="82" spans="1:6" s="70" customFormat="1" x14ac:dyDescent="0.2">
      <c r="A82" s="157"/>
      <c r="B82" s="2"/>
      <c r="C82" s="100"/>
      <c r="D82" s="2"/>
      <c r="E82" s="156"/>
      <c r="F82" s="2"/>
    </row>
    <row r="83" spans="1:6" s="70" customFormat="1" x14ac:dyDescent="0.2">
      <c r="A83" s="157"/>
      <c r="B83" s="2"/>
      <c r="C83" s="100"/>
      <c r="D83" s="2"/>
      <c r="E83" s="156"/>
      <c r="F83" s="2"/>
    </row>
    <row r="84" spans="1:6" s="70" customFormat="1" x14ac:dyDescent="0.2">
      <c r="A84" s="157"/>
      <c r="B84" s="2"/>
      <c r="C84" s="100"/>
      <c r="D84" s="2"/>
      <c r="E84" s="156"/>
      <c r="F84" s="2"/>
    </row>
    <row r="85" spans="1:6" s="70" customFormat="1" x14ac:dyDescent="0.2">
      <c r="A85" s="157"/>
      <c r="B85" s="2"/>
      <c r="C85" s="100"/>
      <c r="D85" s="2"/>
      <c r="E85" s="156"/>
      <c r="F85" s="2"/>
    </row>
    <row r="86" spans="1:6" s="70" customFormat="1" x14ac:dyDescent="0.2">
      <c r="A86" s="157"/>
      <c r="B86" s="2"/>
      <c r="C86" s="100"/>
      <c r="D86" s="2"/>
      <c r="E86" s="156"/>
      <c r="F86" s="2"/>
    </row>
    <row r="87" spans="1:6" s="70" customFormat="1" x14ac:dyDescent="0.2">
      <c r="A87" s="157"/>
      <c r="B87" s="2"/>
      <c r="C87" s="100"/>
      <c r="D87" s="2"/>
      <c r="E87" s="156"/>
      <c r="F87" s="2"/>
    </row>
    <row r="88" spans="1:6" s="70" customFormat="1" ht="15" customHeight="1" x14ac:dyDescent="0.2">
      <c r="A88" s="157"/>
      <c r="B88" s="2"/>
      <c r="C88" s="100"/>
      <c r="D88" s="2"/>
      <c r="E88" s="156"/>
      <c r="F88" s="2"/>
    </row>
    <row r="89" spans="1:6" s="70" customFormat="1" x14ac:dyDescent="0.2">
      <c r="A89" s="157"/>
      <c r="B89" s="2"/>
      <c r="C89" s="100"/>
      <c r="D89" s="2"/>
      <c r="E89" s="156"/>
      <c r="F89" s="2"/>
    </row>
    <row r="90" spans="1:6" s="70" customFormat="1" x14ac:dyDescent="0.2">
      <c r="A90" s="157"/>
      <c r="B90" s="2"/>
      <c r="C90" s="100"/>
      <c r="D90" s="2"/>
      <c r="E90" s="156"/>
      <c r="F90" s="2"/>
    </row>
    <row r="91" spans="1:6" s="70" customFormat="1" x14ac:dyDescent="0.2">
      <c r="A91" s="157"/>
      <c r="B91" s="2"/>
      <c r="C91" s="100"/>
      <c r="D91" s="2"/>
      <c r="E91" s="156"/>
      <c r="F91" s="2"/>
    </row>
    <row r="92" spans="1:6" s="70" customFormat="1" x14ac:dyDescent="0.2">
      <c r="A92" s="157"/>
      <c r="B92" s="2"/>
      <c r="C92" s="100"/>
      <c r="D92" s="2"/>
      <c r="E92" s="156"/>
      <c r="F92" s="2"/>
    </row>
    <row r="93" spans="1:6" s="70" customFormat="1" x14ac:dyDescent="0.2">
      <c r="A93" s="157"/>
      <c r="B93" s="2"/>
      <c r="C93" s="100"/>
      <c r="D93" s="2"/>
      <c r="E93" s="156"/>
      <c r="F93" s="2"/>
    </row>
    <row r="94" spans="1:6" s="70" customFormat="1" x14ac:dyDescent="0.2">
      <c r="A94" s="157"/>
      <c r="B94" s="2"/>
      <c r="C94" s="100"/>
      <c r="D94" s="2"/>
      <c r="E94" s="156"/>
      <c r="F94" s="2"/>
    </row>
    <row r="95" spans="1:6" s="70" customFormat="1" x14ac:dyDescent="0.2">
      <c r="A95" s="157"/>
      <c r="B95" s="2"/>
      <c r="C95" s="100"/>
      <c r="D95" s="2"/>
      <c r="E95" s="156"/>
      <c r="F95" s="2"/>
    </row>
    <row r="96" spans="1:6" s="70" customFormat="1" x14ac:dyDescent="0.2">
      <c r="A96" s="157"/>
      <c r="B96" s="2"/>
      <c r="C96" s="100"/>
      <c r="D96" s="2"/>
      <c r="E96" s="156"/>
      <c r="F96" s="2"/>
    </row>
    <row r="97" spans="1:6" s="70" customFormat="1" x14ac:dyDescent="0.2">
      <c r="A97" s="157"/>
      <c r="B97" s="2"/>
      <c r="C97" s="100"/>
      <c r="D97" s="2"/>
      <c r="E97" s="156"/>
      <c r="F97" s="2"/>
    </row>
    <row r="98" spans="1:6" s="70" customFormat="1" x14ac:dyDescent="0.2">
      <c r="A98" s="157"/>
      <c r="B98" s="2"/>
      <c r="C98" s="100"/>
      <c r="D98" s="2"/>
      <c r="E98" s="156"/>
      <c r="F98" s="2"/>
    </row>
    <row r="99" spans="1:6" s="70" customFormat="1" x14ac:dyDescent="0.2">
      <c r="A99" s="157"/>
      <c r="B99" s="2"/>
      <c r="C99" s="100"/>
      <c r="D99" s="2"/>
      <c r="E99" s="156"/>
      <c r="F99" s="2"/>
    </row>
    <row r="100" spans="1:6" s="70" customFormat="1" x14ac:dyDescent="0.2">
      <c r="A100" s="157"/>
      <c r="B100" s="2"/>
      <c r="C100" s="100"/>
      <c r="D100" s="2"/>
      <c r="E100" s="156"/>
      <c r="F100" s="2"/>
    </row>
    <row r="101" spans="1:6" s="70" customFormat="1" x14ac:dyDescent="0.2">
      <c r="A101" s="157"/>
      <c r="B101" s="2"/>
      <c r="C101" s="100"/>
      <c r="D101" s="2"/>
      <c r="E101" s="156"/>
      <c r="F101" s="2"/>
    </row>
    <row r="102" spans="1:6" s="70" customFormat="1" x14ac:dyDescent="0.2">
      <c r="A102" s="157"/>
      <c r="B102" s="2"/>
      <c r="C102" s="100"/>
      <c r="D102" s="2"/>
      <c r="E102" s="156"/>
      <c r="F102" s="2"/>
    </row>
    <row r="103" spans="1:6" s="70" customFormat="1" x14ac:dyDescent="0.2">
      <c r="A103" s="157"/>
      <c r="B103" s="2"/>
      <c r="C103" s="100"/>
      <c r="D103" s="2"/>
      <c r="E103" s="156"/>
      <c r="F103" s="2"/>
    </row>
    <row r="104" spans="1:6" s="70" customFormat="1" x14ac:dyDescent="0.2">
      <c r="A104" s="157"/>
      <c r="B104" s="2"/>
      <c r="C104" s="100"/>
      <c r="D104" s="2"/>
      <c r="E104" s="156"/>
      <c r="F104" s="2"/>
    </row>
    <row r="105" spans="1:6" s="70" customFormat="1" x14ac:dyDescent="0.2">
      <c r="A105" s="157"/>
      <c r="B105" s="2"/>
      <c r="C105" s="100"/>
      <c r="D105" s="2"/>
      <c r="E105" s="156"/>
      <c r="F105" s="2"/>
    </row>
    <row r="106" spans="1:6" s="70" customFormat="1" x14ac:dyDescent="0.2">
      <c r="A106" s="157"/>
      <c r="B106" s="2"/>
      <c r="C106" s="100"/>
      <c r="D106" s="2"/>
      <c r="E106" s="156"/>
      <c r="F106" s="2"/>
    </row>
    <row r="107" spans="1:6" s="70" customFormat="1" x14ac:dyDescent="0.2">
      <c r="A107" s="157"/>
      <c r="B107" s="2"/>
      <c r="C107" s="100"/>
      <c r="D107" s="2"/>
      <c r="E107" s="156"/>
      <c r="F107" s="2"/>
    </row>
    <row r="108" spans="1:6" s="70" customFormat="1" x14ac:dyDescent="0.2">
      <c r="A108" s="157"/>
      <c r="B108" s="2"/>
      <c r="C108" s="100"/>
      <c r="D108" s="2"/>
      <c r="E108" s="156"/>
      <c r="F108" s="2"/>
    </row>
    <row r="109" spans="1:6" s="70" customFormat="1" x14ac:dyDescent="0.2">
      <c r="A109" s="157"/>
      <c r="B109" s="2"/>
      <c r="C109" s="100"/>
      <c r="D109" s="2"/>
      <c r="E109" s="156"/>
      <c r="F109" s="2"/>
    </row>
    <row r="110" spans="1:6" s="70" customFormat="1" x14ac:dyDescent="0.2">
      <c r="A110" s="157"/>
      <c r="B110" s="2"/>
      <c r="C110" s="100"/>
      <c r="D110" s="2"/>
      <c r="E110" s="156"/>
      <c r="F110" s="2"/>
    </row>
    <row r="111" spans="1:6" s="70" customFormat="1" x14ac:dyDescent="0.2">
      <c r="A111" s="157"/>
      <c r="B111" s="2"/>
      <c r="C111" s="100"/>
      <c r="D111" s="2"/>
      <c r="E111" s="156"/>
      <c r="F111" s="2"/>
    </row>
    <row r="112" spans="1:6" s="70" customFormat="1" x14ac:dyDescent="0.2">
      <c r="A112" s="157"/>
      <c r="B112" s="2"/>
      <c r="C112" s="100"/>
      <c r="D112" s="2"/>
      <c r="E112" s="156"/>
      <c r="F112" s="2"/>
    </row>
    <row r="113" spans="1:6" s="70" customFormat="1" x14ac:dyDescent="0.2">
      <c r="A113" s="157"/>
      <c r="B113" s="2"/>
      <c r="C113" s="100"/>
      <c r="D113" s="2"/>
      <c r="E113" s="156"/>
      <c r="F113" s="2"/>
    </row>
    <row r="114" spans="1:6" s="70" customFormat="1" x14ac:dyDescent="0.2">
      <c r="A114" s="157"/>
      <c r="B114" s="2"/>
      <c r="C114" s="100"/>
      <c r="D114" s="2"/>
      <c r="E114" s="156"/>
      <c r="F114" s="2"/>
    </row>
    <row r="115" spans="1:6" s="70" customFormat="1" x14ac:dyDescent="0.2">
      <c r="A115" s="157"/>
      <c r="B115" s="2"/>
      <c r="C115" s="100"/>
      <c r="D115" s="2"/>
      <c r="E115" s="156"/>
      <c r="F115" s="2"/>
    </row>
    <row r="116" spans="1:6" s="70" customFormat="1" x14ac:dyDescent="0.2">
      <c r="A116" s="157"/>
      <c r="B116" s="2"/>
      <c r="C116" s="100"/>
      <c r="D116" s="2"/>
      <c r="E116" s="156"/>
      <c r="F116" s="2"/>
    </row>
    <row r="117" spans="1:6" s="70" customFormat="1" x14ac:dyDescent="0.2">
      <c r="A117" s="157"/>
      <c r="B117" s="2"/>
      <c r="C117" s="100"/>
      <c r="D117" s="2"/>
      <c r="E117" s="156"/>
      <c r="F117" s="2"/>
    </row>
    <row r="118" spans="1:6" s="70" customFormat="1" x14ac:dyDescent="0.2">
      <c r="A118" s="157"/>
      <c r="B118" s="2"/>
      <c r="C118" s="100"/>
      <c r="D118" s="2"/>
      <c r="E118" s="156"/>
      <c r="F118" s="2"/>
    </row>
    <row r="119" spans="1:6" s="70" customFormat="1" x14ac:dyDescent="0.2">
      <c r="A119" s="157"/>
      <c r="B119" s="2"/>
      <c r="C119" s="100"/>
      <c r="D119" s="2"/>
      <c r="E119" s="156"/>
      <c r="F119" s="2"/>
    </row>
    <row r="120" spans="1:6" s="70" customFormat="1" x14ac:dyDescent="0.2">
      <c r="A120" s="157"/>
      <c r="B120" s="2"/>
      <c r="C120" s="100"/>
      <c r="D120" s="2"/>
      <c r="E120" s="156"/>
      <c r="F120" s="2"/>
    </row>
    <row r="121" spans="1:6" s="70" customFormat="1" x14ac:dyDescent="0.2">
      <c r="A121" s="157"/>
      <c r="B121" s="2"/>
      <c r="C121" s="100"/>
      <c r="D121" s="2"/>
      <c r="E121" s="156"/>
      <c r="F121" s="2"/>
    </row>
    <row r="122" spans="1:6" s="70" customFormat="1" x14ac:dyDescent="0.2">
      <c r="A122" s="157"/>
      <c r="B122" s="2"/>
      <c r="C122" s="100"/>
      <c r="D122" s="2"/>
      <c r="E122" s="156"/>
      <c r="F122" s="2"/>
    </row>
    <row r="123" spans="1:6" s="70" customFormat="1" x14ac:dyDescent="0.2">
      <c r="A123" s="157"/>
      <c r="B123" s="2"/>
      <c r="C123" s="100"/>
      <c r="D123" s="2"/>
      <c r="E123" s="156"/>
      <c r="F123" s="2"/>
    </row>
    <row r="124" spans="1:6" s="70" customFormat="1" x14ac:dyDescent="0.2">
      <c r="A124" s="157"/>
      <c r="B124" s="2"/>
      <c r="C124" s="100"/>
      <c r="D124" s="2"/>
      <c r="E124" s="156"/>
      <c r="F124" s="2"/>
    </row>
    <row r="125" spans="1:6" s="70" customFormat="1" x14ac:dyDescent="0.2">
      <c r="A125" s="157"/>
      <c r="B125" s="2"/>
      <c r="C125" s="100"/>
      <c r="D125" s="2"/>
      <c r="E125" s="156"/>
      <c r="F125" s="2"/>
    </row>
    <row r="126" spans="1:6" s="70" customFormat="1" x14ac:dyDescent="0.2">
      <c r="A126" s="157"/>
      <c r="B126" s="2"/>
      <c r="C126" s="100"/>
      <c r="D126" s="2"/>
      <c r="E126" s="156"/>
      <c r="F126" s="2"/>
    </row>
    <row r="127" spans="1:6" s="70" customFormat="1" x14ac:dyDescent="0.2">
      <c r="A127" s="157"/>
      <c r="B127" s="2"/>
      <c r="C127" s="100"/>
      <c r="D127" s="2"/>
      <c r="E127" s="156"/>
      <c r="F127" s="2"/>
    </row>
    <row r="128" spans="1:6" s="70" customFormat="1" x14ac:dyDescent="0.2">
      <c r="A128" s="157"/>
      <c r="B128" s="2"/>
      <c r="C128" s="100"/>
      <c r="D128" s="2"/>
      <c r="E128" s="156"/>
      <c r="F128" s="2"/>
    </row>
    <row r="129" spans="1:6" s="70" customFormat="1" x14ac:dyDescent="0.2">
      <c r="A129" s="157"/>
      <c r="B129" s="2"/>
      <c r="C129" s="100"/>
      <c r="D129" s="2"/>
      <c r="E129" s="156"/>
      <c r="F129" s="2"/>
    </row>
    <row r="130" spans="1:6" s="70" customFormat="1" x14ac:dyDescent="0.2">
      <c r="A130" s="157"/>
      <c r="B130" s="2"/>
      <c r="C130" s="100"/>
      <c r="D130" s="2"/>
      <c r="E130" s="156"/>
      <c r="F130" s="2"/>
    </row>
    <row r="131" spans="1:6" s="70" customFormat="1" x14ac:dyDescent="0.2">
      <c r="A131" s="157"/>
      <c r="B131" s="2"/>
      <c r="C131" s="100"/>
      <c r="D131" s="2"/>
      <c r="E131" s="156"/>
      <c r="F131" s="2"/>
    </row>
    <row r="132" spans="1:6" s="70" customFormat="1" x14ac:dyDescent="0.2">
      <c r="A132" s="157"/>
      <c r="B132" s="2"/>
      <c r="C132" s="100"/>
      <c r="D132" s="2"/>
      <c r="E132" s="156"/>
      <c r="F132" s="2"/>
    </row>
    <row r="133" spans="1:6" s="70" customFormat="1" x14ac:dyDescent="0.2">
      <c r="A133" s="157"/>
      <c r="B133" s="2"/>
      <c r="C133" s="100"/>
      <c r="D133" s="2"/>
      <c r="E133" s="156"/>
      <c r="F133" s="2"/>
    </row>
    <row r="134" spans="1:6" s="70" customFormat="1" x14ac:dyDescent="0.2">
      <c r="A134" s="157"/>
      <c r="B134" s="2"/>
      <c r="C134" s="100"/>
      <c r="D134" s="2"/>
      <c r="E134" s="156"/>
      <c r="F134" s="2"/>
    </row>
    <row r="135" spans="1:6" s="70" customFormat="1" x14ac:dyDescent="0.2">
      <c r="A135" s="157"/>
      <c r="B135" s="2"/>
      <c r="C135" s="100"/>
      <c r="D135" s="2"/>
      <c r="E135" s="156"/>
      <c r="F135" s="2"/>
    </row>
    <row r="136" spans="1:6" s="70" customFormat="1" x14ac:dyDescent="0.2">
      <c r="A136" s="157"/>
      <c r="B136" s="2"/>
      <c r="C136" s="100"/>
      <c r="D136" s="2"/>
      <c r="E136" s="156"/>
      <c r="F136" s="2"/>
    </row>
    <row r="137" spans="1:6" s="70" customFormat="1" x14ac:dyDescent="0.2">
      <c r="A137" s="157"/>
      <c r="B137" s="2"/>
      <c r="C137" s="100"/>
      <c r="D137" s="2"/>
      <c r="E137" s="156"/>
      <c r="F137" s="2"/>
    </row>
    <row r="138" spans="1:6" s="70" customFormat="1" x14ac:dyDescent="0.2">
      <c r="A138" s="157"/>
      <c r="B138" s="2"/>
      <c r="C138" s="100"/>
      <c r="D138" s="2"/>
      <c r="E138" s="156"/>
      <c r="F138" s="2"/>
    </row>
    <row r="139" spans="1:6" s="70" customFormat="1" x14ac:dyDescent="0.2">
      <c r="A139" s="157"/>
      <c r="B139" s="2"/>
      <c r="C139" s="100"/>
      <c r="D139" s="2"/>
      <c r="E139" s="156"/>
      <c r="F139" s="2"/>
    </row>
    <row r="140" spans="1:6" s="70" customFormat="1" x14ac:dyDescent="0.2">
      <c r="A140" s="157"/>
      <c r="B140" s="2"/>
      <c r="C140" s="100"/>
      <c r="D140" s="2"/>
      <c r="E140" s="156"/>
      <c r="F140" s="2"/>
    </row>
    <row r="141" spans="1:6" s="70" customFormat="1" x14ac:dyDescent="0.2">
      <c r="A141" s="157"/>
      <c r="B141" s="2"/>
      <c r="C141" s="100"/>
      <c r="D141" s="2"/>
      <c r="E141" s="156"/>
      <c r="F141" s="2"/>
    </row>
    <row r="142" spans="1:6" s="70" customFormat="1" x14ac:dyDescent="0.2">
      <c r="A142" s="157"/>
      <c r="B142" s="2"/>
      <c r="C142" s="100"/>
      <c r="D142" s="2"/>
      <c r="E142" s="156"/>
      <c r="F142" s="2"/>
    </row>
    <row r="143" spans="1:6" s="70" customFormat="1" x14ac:dyDescent="0.2">
      <c r="A143" s="157"/>
      <c r="B143" s="2"/>
      <c r="C143" s="100"/>
      <c r="D143" s="2"/>
      <c r="E143" s="156"/>
      <c r="F143" s="2"/>
    </row>
    <row r="144" spans="1:6" s="70" customFormat="1" x14ac:dyDescent="0.2">
      <c r="A144" s="157"/>
      <c r="B144" s="2"/>
      <c r="C144" s="100"/>
      <c r="D144" s="2"/>
      <c r="E144" s="156"/>
      <c r="F144" s="2"/>
    </row>
    <row r="145" spans="1:6" s="70" customFormat="1" x14ac:dyDescent="0.2">
      <c r="A145" s="157"/>
      <c r="B145" s="2"/>
      <c r="C145" s="100"/>
      <c r="D145" s="2"/>
      <c r="E145" s="156"/>
      <c r="F145" s="2"/>
    </row>
    <row r="146" spans="1:6" s="70" customFormat="1" x14ac:dyDescent="0.2">
      <c r="A146" s="157"/>
      <c r="B146" s="2"/>
      <c r="C146" s="100"/>
      <c r="D146" s="2"/>
      <c r="E146" s="156"/>
      <c r="F146" s="2"/>
    </row>
    <row r="147" spans="1:6" s="70" customFormat="1" x14ac:dyDescent="0.2">
      <c r="A147" s="157"/>
      <c r="B147" s="2"/>
      <c r="C147" s="100"/>
      <c r="D147" s="2"/>
      <c r="E147" s="156"/>
      <c r="F147" s="2"/>
    </row>
    <row r="148" spans="1:6" s="70" customFormat="1" x14ac:dyDescent="0.2">
      <c r="A148" s="157"/>
      <c r="B148" s="2"/>
      <c r="C148" s="100"/>
      <c r="D148" s="2"/>
      <c r="E148" s="156"/>
      <c r="F148" s="2"/>
    </row>
    <row r="149" spans="1:6" s="70" customFormat="1" x14ac:dyDescent="0.2">
      <c r="A149" s="157"/>
      <c r="B149" s="2"/>
      <c r="C149" s="100"/>
      <c r="D149" s="2"/>
      <c r="E149" s="156"/>
      <c r="F149" s="2"/>
    </row>
    <row r="150" spans="1:6" s="70" customFormat="1" x14ac:dyDescent="0.2">
      <c r="A150" s="157"/>
      <c r="B150" s="2"/>
      <c r="C150" s="100"/>
      <c r="D150" s="2"/>
      <c r="E150" s="156"/>
      <c r="F150" s="2"/>
    </row>
    <row r="151" spans="1:6" s="70" customFormat="1" x14ac:dyDescent="0.2">
      <c r="A151" s="157"/>
      <c r="B151" s="2"/>
      <c r="C151" s="100"/>
      <c r="D151" s="2"/>
      <c r="E151" s="156"/>
      <c r="F151" s="2"/>
    </row>
    <row r="152" spans="1:6" s="70" customFormat="1" x14ac:dyDescent="0.2">
      <c r="A152" s="157"/>
      <c r="B152" s="2"/>
      <c r="C152" s="100"/>
      <c r="D152" s="2"/>
      <c r="E152" s="156"/>
      <c r="F152" s="2"/>
    </row>
    <row r="153" spans="1:6" s="70" customFormat="1" x14ac:dyDescent="0.2">
      <c r="A153" s="157"/>
      <c r="B153" s="2"/>
      <c r="C153" s="100"/>
      <c r="D153" s="2"/>
      <c r="E153" s="156"/>
      <c r="F153" s="2"/>
    </row>
    <row r="154" spans="1:6" s="70" customFormat="1" x14ac:dyDescent="0.2">
      <c r="A154" s="157"/>
      <c r="B154" s="2"/>
      <c r="C154" s="100"/>
      <c r="D154" s="2"/>
      <c r="E154" s="156"/>
      <c r="F154" s="2"/>
    </row>
    <row r="155" spans="1:6" s="70" customFormat="1" x14ac:dyDescent="0.2">
      <c r="A155" s="157"/>
      <c r="B155" s="2"/>
      <c r="C155" s="100"/>
      <c r="D155" s="2"/>
      <c r="E155" s="156"/>
      <c r="F155" s="2"/>
    </row>
    <row r="156" spans="1:6" s="70" customFormat="1" x14ac:dyDescent="0.2">
      <c r="A156" s="157"/>
      <c r="B156" s="2"/>
      <c r="C156" s="100"/>
      <c r="D156" s="2"/>
      <c r="E156" s="156"/>
      <c r="F156" s="2"/>
    </row>
    <row r="157" spans="1:6" s="70" customFormat="1" x14ac:dyDescent="0.2">
      <c r="A157" s="157"/>
      <c r="B157" s="2"/>
      <c r="C157" s="100"/>
      <c r="D157" s="2"/>
      <c r="E157" s="156"/>
      <c r="F157" s="2"/>
    </row>
    <row r="158" spans="1:6" s="70" customFormat="1" x14ac:dyDescent="0.2">
      <c r="A158" s="157"/>
      <c r="B158" s="2"/>
      <c r="C158" s="100"/>
      <c r="D158" s="2"/>
      <c r="E158" s="156"/>
      <c r="F158" s="2"/>
    </row>
    <row r="159" spans="1:6" s="70" customFormat="1" x14ac:dyDescent="0.2">
      <c r="A159" s="157"/>
      <c r="B159" s="2"/>
      <c r="C159" s="100"/>
      <c r="D159" s="2"/>
      <c r="E159" s="156"/>
      <c r="F159" s="2"/>
    </row>
    <row r="160" spans="1:6" s="70" customFormat="1" x14ac:dyDescent="0.2">
      <c r="A160" s="157"/>
      <c r="B160" s="2"/>
      <c r="C160" s="100"/>
      <c r="D160" s="2"/>
      <c r="E160" s="156"/>
      <c r="F160" s="2"/>
    </row>
    <row r="161" spans="1:6" s="70" customFormat="1" x14ac:dyDescent="0.2">
      <c r="A161" s="157"/>
      <c r="B161" s="2"/>
      <c r="C161" s="100"/>
      <c r="D161" s="2"/>
      <c r="E161" s="156"/>
      <c r="F161" s="2"/>
    </row>
    <row r="162" spans="1:6" s="70" customFormat="1" x14ac:dyDescent="0.2">
      <c r="A162" s="157"/>
      <c r="B162" s="2"/>
      <c r="C162" s="100"/>
      <c r="D162" s="2"/>
      <c r="E162" s="156"/>
      <c r="F162" s="2"/>
    </row>
    <row r="163" spans="1:6" s="70" customFormat="1" x14ac:dyDescent="0.2">
      <c r="A163" s="157"/>
      <c r="B163" s="2"/>
      <c r="C163" s="100"/>
      <c r="D163" s="2"/>
      <c r="E163" s="156"/>
      <c r="F163" s="2"/>
    </row>
    <row r="164" spans="1:6" s="70" customFormat="1" x14ac:dyDescent="0.2">
      <c r="A164" s="157"/>
      <c r="B164" s="2"/>
      <c r="C164" s="100"/>
      <c r="D164" s="2"/>
      <c r="E164" s="156"/>
      <c r="F164" s="2"/>
    </row>
    <row r="165" spans="1:6" s="70" customFormat="1" x14ac:dyDescent="0.2">
      <c r="A165" s="157"/>
      <c r="B165" s="2"/>
      <c r="C165" s="100"/>
      <c r="D165" s="2"/>
      <c r="E165" s="156"/>
      <c r="F165" s="2"/>
    </row>
    <row r="166" spans="1:6" s="70" customFormat="1" x14ac:dyDescent="0.2">
      <c r="A166" s="157"/>
      <c r="B166" s="2"/>
      <c r="C166" s="100"/>
      <c r="D166" s="2"/>
      <c r="E166" s="156"/>
      <c r="F166" s="2"/>
    </row>
    <row r="167" spans="1:6" s="70" customFormat="1" x14ac:dyDescent="0.2">
      <c r="A167" s="157"/>
      <c r="B167" s="2"/>
      <c r="C167" s="100"/>
      <c r="D167" s="2"/>
      <c r="E167" s="156"/>
      <c r="F167" s="2"/>
    </row>
    <row r="168" spans="1:6" s="70" customFormat="1" x14ac:dyDescent="0.2">
      <c r="A168" s="157"/>
      <c r="B168" s="2"/>
      <c r="C168" s="100"/>
      <c r="D168" s="2"/>
      <c r="E168" s="156"/>
      <c r="F168" s="2"/>
    </row>
    <row r="169" spans="1:6" s="70" customFormat="1" x14ac:dyDescent="0.2">
      <c r="A169" s="157"/>
      <c r="B169" s="2"/>
      <c r="C169" s="100"/>
      <c r="D169" s="2"/>
      <c r="E169" s="156"/>
      <c r="F169" s="2"/>
    </row>
    <row r="170" spans="1:6" s="70" customFormat="1" x14ac:dyDescent="0.2">
      <c r="A170" s="157"/>
      <c r="B170" s="2"/>
      <c r="C170" s="100"/>
      <c r="D170" s="2"/>
      <c r="E170" s="156"/>
      <c r="F170" s="2"/>
    </row>
    <row r="171" spans="1:6" s="70" customFormat="1" x14ac:dyDescent="0.2">
      <c r="A171" s="157"/>
      <c r="B171" s="2"/>
      <c r="C171" s="100"/>
      <c r="D171" s="2"/>
      <c r="E171" s="156"/>
      <c r="F171" s="2"/>
    </row>
    <row r="172" spans="1:6" s="70" customFormat="1" x14ac:dyDescent="0.2">
      <c r="A172" s="157"/>
      <c r="B172" s="2"/>
      <c r="C172" s="100"/>
      <c r="D172" s="2"/>
      <c r="E172" s="156"/>
      <c r="F172" s="2"/>
    </row>
    <row r="173" spans="1:6" s="70" customFormat="1" x14ac:dyDescent="0.2">
      <c r="A173" s="94"/>
      <c r="B173" s="98"/>
      <c r="C173" s="100"/>
      <c r="D173" s="98"/>
      <c r="E173" s="97"/>
      <c r="F173" s="99"/>
    </row>
    <row r="174" spans="1:6" s="70" customFormat="1" x14ac:dyDescent="0.2">
      <c r="A174" s="94"/>
      <c r="B174" s="98"/>
      <c r="C174" s="100"/>
      <c r="D174" s="98"/>
      <c r="E174" s="97"/>
      <c r="F174" s="99"/>
    </row>
    <row r="175" spans="1:6" s="70" customFormat="1" x14ac:dyDescent="0.2">
      <c r="A175" s="94"/>
      <c r="B175" s="98"/>
      <c r="C175" s="100"/>
      <c r="D175" s="98"/>
      <c r="E175" s="97"/>
      <c r="F175" s="99"/>
    </row>
    <row r="176" spans="1:6" s="70" customFormat="1" hidden="1" x14ac:dyDescent="0.2">
      <c r="A176" s="94"/>
      <c r="B176" s="95"/>
      <c r="C176" s="100"/>
      <c r="D176" s="95"/>
      <c r="E176" s="97"/>
      <c r="F176" s="96"/>
    </row>
    <row r="177" spans="1:7" ht="34.5" customHeight="1" x14ac:dyDescent="0.2">
      <c r="A177" s="72" t="s">
        <v>109</v>
      </c>
      <c r="B177" s="73" t="s">
        <v>19</v>
      </c>
      <c r="C177" s="74">
        <f>C178+C179</f>
        <v>24</v>
      </c>
      <c r="D177" s="109" t="str">
        <f>IF(SUBTOTAL(3,C11:C176)=SUBTOTAL(103,C11:C176),'Summary and sign-off'!$A$47,'Summary and sign-off'!$A$48)</f>
        <v>Check - there are no hidden rows with data</v>
      </c>
      <c r="E177" s="183" t="str">
        <f>IF('Summary and sign-off'!F59='Summary and sign-off'!F53,'Summary and sign-off'!A51,'Summary and sign-off'!A49)</f>
        <v>Not all lines have an entry for "Description", "Was the gift accepted?" and "Estimated value in NZ$"</v>
      </c>
      <c r="F177" s="183"/>
      <c r="G177" s="70"/>
    </row>
    <row r="178" spans="1:7" ht="25.5" customHeight="1" x14ac:dyDescent="0.25">
      <c r="A178" s="75"/>
      <c r="B178" s="76" t="s">
        <v>20</v>
      </c>
      <c r="C178" s="77">
        <f>COUNTIF(C11:C176,'Summary and sign-off'!A44)</f>
        <v>17</v>
      </c>
      <c r="D178" s="19"/>
      <c r="E178" s="20"/>
      <c r="F178" s="21"/>
    </row>
    <row r="179" spans="1:7" ht="25.5" customHeight="1" x14ac:dyDescent="0.25">
      <c r="A179" s="75"/>
      <c r="B179" s="76" t="s">
        <v>18</v>
      </c>
      <c r="C179" s="77">
        <f>COUNTIF(C11:C176,'Summary and sign-off'!A45)</f>
        <v>7</v>
      </c>
      <c r="D179" s="19"/>
      <c r="E179" s="20"/>
      <c r="F179" s="21"/>
    </row>
    <row r="180" spans="1:7" x14ac:dyDescent="0.2">
      <c r="A180" s="22"/>
      <c r="B180" s="23"/>
      <c r="C180" s="22"/>
      <c r="D180" s="24"/>
      <c r="E180" s="24"/>
      <c r="F180" s="22"/>
    </row>
    <row r="181" spans="1:7" x14ac:dyDescent="0.2">
      <c r="A181" s="23" t="s">
        <v>6</v>
      </c>
      <c r="B181" s="23"/>
      <c r="C181" s="23"/>
      <c r="D181" s="23"/>
      <c r="E181" s="23"/>
      <c r="F181" s="23"/>
    </row>
    <row r="182" spans="1:7" ht="12.6" customHeight="1" x14ac:dyDescent="0.2">
      <c r="A182" s="25" t="s">
        <v>34</v>
      </c>
      <c r="B182" s="22"/>
      <c r="C182" s="22"/>
      <c r="D182" s="22"/>
      <c r="E182" s="22"/>
      <c r="F182" s="26"/>
    </row>
    <row r="183" spans="1:7" x14ac:dyDescent="0.2">
      <c r="A183" s="25" t="s">
        <v>104</v>
      </c>
      <c r="B183" s="27"/>
      <c r="C183" s="28"/>
      <c r="D183" s="28"/>
      <c r="E183" s="28"/>
      <c r="F183" s="29"/>
    </row>
    <row r="184" spans="1:7" x14ac:dyDescent="0.2">
      <c r="A184" s="25" t="s">
        <v>11</v>
      </c>
      <c r="B184" s="30"/>
      <c r="C184" s="30"/>
      <c r="D184" s="30"/>
      <c r="E184" s="30"/>
      <c r="F184" s="30"/>
    </row>
    <row r="185" spans="1:7" ht="12.75" customHeight="1" x14ac:dyDescent="0.2">
      <c r="A185" s="25" t="s">
        <v>59</v>
      </c>
      <c r="B185" s="22"/>
      <c r="C185" s="22"/>
      <c r="D185" s="22"/>
      <c r="E185" s="22"/>
      <c r="F185" s="22"/>
    </row>
    <row r="186" spans="1:7" ht="12.95" customHeight="1" x14ac:dyDescent="0.2">
      <c r="A186" s="31" t="s">
        <v>21</v>
      </c>
      <c r="B186" s="32"/>
      <c r="C186" s="32"/>
      <c r="D186" s="32"/>
      <c r="E186" s="32"/>
      <c r="F186" s="32"/>
    </row>
    <row r="187" spans="1:7" x14ac:dyDescent="0.2">
      <c r="A187" s="33" t="s">
        <v>37</v>
      </c>
      <c r="B187" s="34"/>
      <c r="C187" s="29"/>
      <c r="D187" s="29"/>
      <c r="E187" s="29"/>
      <c r="F187" s="29"/>
    </row>
    <row r="188" spans="1:7" ht="12.75" customHeight="1" x14ac:dyDescent="0.2">
      <c r="A188" s="33" t="s">
        <v>110</v>
      </c>
      <c r="B188" s="25"/>
      <c r="C188" s="35"/>
      <c r="D188" s="35"/>
      <c r="E188" s="35"/>
      <c r="F188" s="35"/>
    </row>
    <row r="189" spans="1:7" ht="12.75" customHeight="1" x14ac:dyDescent="0.2">
      <c r="A189" s="25"/>
      <c r="B189" s="25"/>
      <c r="C189" s="35"/>
      <c r="D189" s="35"/>
      <c r="E189" s="35"/>
      <c r="F189" s="35"/>
    </row>
    <row r="190" spans="1:7" ht="12.75" hidden="1" customHeight="1" x14ac:dyDescent="0.2">
      <c r="A190" s="25"/>
      <c r="B190" s="25"/>
      <c r="C190" s="35"/>
      <c r="D190" s="35"/>
      <c r="E190" s="35"/>
      <c r="F190" s="35"/>
    </row>
    <row r="191" spans="1:7" hidden="1" x14ac:dyDescent="0.2"/>
    <row r="192" spans="1:7" hidden="1" x14ac:dyDescent="0.2"/>
    <row r="193" spans="1:6" hidden="1" x14ac:dyDescent="0.2">
      <c r="A193" s="23"/>
      <c r="B193" s="23"/>
      <c r="C193" s="23"/>
      <c r="D193" s="23"/>
      <c r="E193" s="23"/>
      <c r="F193" s="23"/>
    </row>
    <row r="194" spans="1:6" hidden="1" x14ac:dyDescent="0.2">
      <c r="A194" s="23"/>
      <c r="B194" s="23"/>
      <c r="C194" s="23"/>
      <c r="D194" s="23"/>
      <c r="E194" s="23"/>
      <c r="F194" s="23"/>
    </row>
    <row r="195" spans="1:6" hidden="1" x14ac:dyDescent="0.2">
      <c r="A195" s="23"/>
      <c r="B195" s="23"/>
      <c r="C195" s="23"/>
      <c r="D195" s="23"/>
      <c r="E195" s="23"/>
      <c r="F195" s="23"/>
    </row>
    <row r="196" spans="1:6" hidden="1" x14ac:dyDescent="0.2">
      <c r="A196" s="23"/>
      <c r="B196" s="23"/>
      <c r="C196" s="23"/>
      <c r="D196" s="23"/>
      <c r="E196" s="23"/>
      <c r="F196" s="23"/>
    </row>
    <row r="197" spans="1:6" hidden="1" x14ac:dyDescent="0.2">
      <c r="A197" s="23"/>
      <c r="B197" s="23"/>
      <c r="C197" s="23"/>
      <c r="D197" s="23"/>
      <c r="E197" s="23"/>
      <c r="F197" s="23"/>
    </row>
    <row r="198" spans="1:6" hidden="1" x14ac:dyDescent="0.2"/>
    <row r="199" spans="1:6" hidden="1" x14ac:dyDescent="0.2"/>
    <row r="200" spans="1:6" hidden="1" x14ac:dyDescent="0.2"/>
    <row r="201" spans="1:6" hidden="1" x14ac:dyDescent="0.2"/>
    <row r="202" spans="1:6" hidden="1" x14ac:dyDescent="0.2"/>
    <row r="203" spans="1:6" hidden="1" x14ac:dyDescent="0.2"/>
    <row r="204" spans="1:6" hidden="1" x14ac:dyDescent="0.2"/>
    <row r="205" spans="1:6" hidden="1" x14ac:dyDescent="0.2"/>
    <row r="206" spans="1:6" hidden="1" x14ac:dyDescent="0.2"/>
    <row r="207" spans="1:6" hidden="1" x14ac:dyDescent="0.2"/>
    <row r="208" spans="1:6"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x14ac:dyDescent="0.2"/>
    <row r="219" x14ac:dyDescent="0.2"/>
    <row r="220" x14ac:dyDescent="0.2"/>
  </sheetData>
  <sheetProtection formatCells="0" insertRows="0" deleteRows="0"/>
  <mergeCells count="10">
    <mergeCell ref="E177:F177"/>
    <mergeCell ref="A8:F8"/>
    <mergeCell ref="A1:F1"/>
    <mergeCell ref="A9:F9"/>
    <mergeCell ref="B2:F2"/>
    <mergeCell ref="B3:F3"/>
    <mergeCell ref="B4:F4"/>
    <mergeCell ref="B7:F7"/>
    <mergeCell ref="B5:F5"/>
    <mergeCell ref="B6:F6"/>
  </mergeCells>
  <dataValidations xWindow="152" yWindow="537"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6">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152" yWindow="537"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C11:C176</xm:sqref>
        </x14:dataValidation>
        <x14:dataValidation type="list" errorStyle="information" operator="greaterThan" allowBlank="1" showInputMessage="1" prompt="Provide specific $ value if possible">
          <x14:formula1>
            <xm:f>'Summary and sign-off'!$A$38:$A$43</xm:f>
          </x14:formula1>
          <xm:sqref>E11:E176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MFAT GDM Base Document</p:Name>
  <p:Description/>
  <p:Statement/>
  <p:PolicyItems>
    <p:PolicyItem featureId="Microsoft.Office.RecordsManagement.PolicyFeatures.Expiration" staticId="0x01010077AA9D1CFFA240DC80DAD99CA5F5CD00|715205936" UniqueId="0328d5ab-67a7-43d4-bcca-ae3b71907b4c">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18</number>
                  <property>Modified</property>
                  <propertyId>28cf69c5-fa48-462a-b5cd-27b6f9d2bd5f</propertyId>
                  <period>months</period>
                </formula>
                <action type="workflow" id="034b4951-d2b6-40e2-aa7b-a4288d40e38c"/>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sCoveringDocument xmlns="ddf060ef-f1a0-403f-b380-92364e86e15c">false</IsCoveringDocument>
    <RelatedDocuments xmlns="ddf060ef-f1a0-403f-b380-92364e86e15c" xsi:nil="true"/>
    <o3a06977fe844c3db2132313dc460602 xmlns="ddf060ef-f1a0-403f-b380-92364e86e15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738a72fd-0042-476f-991b-551c05ade48c</TermId>
        </TermInfo>
      </Terms>
    </o3a06977fe844c3db2132313dc460602>
    <a2ecf41d8355489e904c4f363828f1b7 xmlns="ddf060ef-f1a0-403f-b380-92364e86e15c">
      <Terms xmlns="http://schemas.microsoft.com/office/infopath/2007/PartnerControls"/>
    </a2ecf41d8355489e904c4f363828f1b7>
    <m7d8bdf464cb42f0a3c3d39d31c82072 xmlns="ddf060ef-f1a0-403f-b380-92364e86e15c">
      <Terms xmlns="http://schemas.microsoft.com/office/infopath/2007/PartnerControls"/>
    </m7d8bdf464cb42f0a3c3d39d31c82072>
    <TaxCatchAll xmlns="ddf060ef-f1a0-403f-b380-92364e86e15c">
      <Value>83</Value>
      <Value>1</Value>
    </TaxCatchAll>
    <AuthorDivisionPost xmlns="ddf060ef-f1a0-403f-b380-92364e86e15c" xsi:nil="true"/>
    <l5baa22ceebd46ea8e3732e81be971e4 xmlns="ddf060ef-f1a0-403f-b380-92364e86e15c">
      <Terms xmlns="http://schemas.microsoft.com/office/infopath/2007/PartnerControls">
        <TermInfo xmlns="http://schemas.microsoft.com/office/infopath/2007/PartnerControls">
          <TermName xmlns="http://schemas.microsoft.com/office/infopath/2007/PartnerControls">Administration</TermName>
          <TermId xmlns="http://schemas.microsoft.com/office/infopath/2007/PartnerControls">edd5e32a-1bdc-4b99-bdca-bc5cbe7cfdbc</TermId>
        </TermInfo>
      </Terms>
    </l5baa22ceebd46ea8e3732e81be971e4>
    <_dlc_ExpireDateSaved xmlns="http://schemas.microsoft.com/sharepoint/v3" xsi:nil="true"/>
    <_dlc_ExpireDate xmlns="http://schemas.microsoft.com/sharepoint/v3">2020-07-31T03:56:23+00:00</_dlc_ExpireDate>
    <_dlc_DocId xmlns="ddf060ef-f1a0-403f-b380-92364e86e15c">GOVE-29-3659</_dlc_DocId>
    <_dlc_DocIdUrl xmlns="ddf060ef-f1a0-403f-b380-92364e86e15c">
      <Url>http://o-wln-gdm/Functions/Governance/_layouts/DocIdRedir.aspx?ID=GOVE-29-3659</Url>
      <Description>GOVE-29-3659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Spread Sheet" ma:contentTypeID="0x01010077AA9D1CFFA240DC80DAD99CA5F5CD0000DEE11405E62443FAB72861FF00807CD600E666313BFDCFA5448C744207D20F4F17" ma:contentTypeVersion="10" ma:contentTypeDescription="Spread Sheet" ma:contentTypeScope="" ma:versionID="2c2aca9ab82e57e920e80bce1fe928ac">
  <xsd:schema xmlns:xsd="http://www.w3.org/2001/XMLSchema" xmlns:xs="http://www.w3.org/2001/XMLSchema" xmlns:p="http://schemas.microsoft.com/office/2006/metadata/properties" xmlns:ns1="http://schemas.microsoft.com/sharepoint/v3" xmlns:ns2="ddf060ef-f1a0-403f-b380-92364e86e15c" targetNamespace="http://schemas.microsoft.com/office/2006/metadata/properties" ma:root="true" ma:fieldsID="de8f578bf1600dd2bb2c0071f87af278" ns1:_="" ns2:_="">
    <xsd:import namespace="http://schemas.microsoft.com/sharepoint/v3"/>
    <xsd:import namespace="ddf060ef-f1a0-403f-b380-92364e86e15c"/>
    <xsd:element name="properties">
      <xsd:complexType>
        <xsd:sequence>
          <xsd:element name="documentManagement">
            <xsd:complexType>
              <xsd:all>
                <xsd:element ref="ns2:o3a06977fe844c3db2132313dc460602" minOccurs="0"/>
                <xsd:element ref="ns2:TaxCatchAll" minOccurs="0"/>
                <xsd:element ref="ns2:TaxCatchAllLabel" minOccurs="0"/>
                <xsd:element ref="ns2:a2ecf41d8355489e904c4f363828f1b7" minOccurs="0"/>
                <xsd:element ref="ns2:IsCoveringDocument" minOccurs="0"/>
                <xsd:element ref="ns2:m7d8bdf464cb42f0a3c3d39d31c82072" minOccurs="0"/>
                <xsd:element ref="ns2:AuthorDivisionPost" minOccurs="0"/>
                <xsd:element ref="ns2:l5baa22ceebd46ea8e3732e81be971e4" minOccurs="0"/>
                <xsd:element ref="ns2:RelatedDocuments" minOccurs="0"/>
                <xsd:element ref="ns2:_dlc_DocId" minOccurs="0"/>
                <xsd:element ref="ns2:_dlc_DocIdUrl" minOccurs="0"/>
                <xsd:element ref="ns2:_dlc_DocIdPersistId"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df060ef-f1a0-403f-b380-92364e86e15c" elementFormDefault="qualified">
    <xsd:import namespace="http://schemas.microsoft.com/office/2006/documentManagement/types"/>
    <xsd:import namespace="http://schemas.microsoft.com/office/infopath/2007/PartnerControls"/>
    <xsd:element name="o3a06977fe844c3db2132313dc460602" ma:index="8" ma:taxonomy="true" ma:internalName="o3a06977fe844c3db2132313dc460602" ma:taxonomyFieldName="SecurityClassification" ma:displayName="Security Classification" ma:readOnly="false" ma:fieldId="{83a06977-fe84-4c3d-b213-2313dc460602}" ma:sspId="d40f951a-0e91-4979-b35b-8d7b343b6be0" ma:termSetId="3d3594da-daa1-466a-80e6-3315e73f532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c6c3c75-9182-4ff8-857f-5185763d111d}" ma:internalName="TaxCatchAll" ma:showField="CatchAllData" ma:web="ddf060ef-f1a0-403f-b380-92364e86e1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c6c3c75-9182-4ff8-857f-5185763d111d}" ma:internalName="TaxCatchAllLabel" ma:readOnly="true" ma:showField="CatchAllDataLabel" ma:web="ddf060ef-f1a0-403f-b380-92364e86e15c">
      <xsd:complexType>
        <xsd:complexContent>
          <xsd:extension base="dms:MultiChoiceLookup">
            <xsd:sequence>
              <xsd:element name="Value" type="dms:Lookup" maxOccurs="unbounded" minOccurs="0" nillable="true"/>
            </xsd:sequence>
          </xsd:extension>
        </xsd:complexContent>
      </xsd:complexType>
    </xsd:element>
    <xsd:element name="a2ecf41d8355489e904c4f363828f1b7" ma:index="12" nillable="true" ma:taxonomy="true" ma:internalName="a2ecf41d8355489e904c4f363828f1b7" ma:taxonomyFieldName="SecurityCaveat" ma:displayName="Security Caveat" ma:fieldId="{a2ecf41d-8355-489e-904c-4f363828f1b7}" ma:taxonomyMulti="true" ma:sspId="d40f951a-0e91-4979-b35b-8d7b343b6be0" ma:termSetId="409c3a70-087d-40a9-afa0-b3994a4d50ea" ma:anchorId="00000000-0000-0000-0000-000000000000" ma:open="false" ma:isKeyword="false">
      <xsd:complexType>
        <xsd:sequence>
          <xsd:element ref="pc:Terms" minOccurs="0" maxOccurs="1"/>
        </xsd:sequence>
      </xsd:complexType>
    </xsd:element>
    <xsd:element name="IsCoveringDocument" ma:index="14" nillable="true" ma:displayName="Is Covering Document" ma:description="" ma:internalName="IsCoveringDocument">
      <xsd:simpleType>
        <xsd:restriction base="dms:Boolean"/>
      </xsd:simpleType>
    </xsd:element>
    <xsd:element name="m7d8bdf464cb42f0a3c3d39d31c82072" ma:index="15" nillable="true" ma:taxonomy="true" ma:internalName="m7d8bdf464cb42f0a3c3d39d31c82072" ma:taxonomyFieldName="CoveringClassification" ma:displayName="Covering Classification" ma:fieldId="{67d8bdf4-64cb-42f0-a3c3-d39d31c82072}" ma:sspId="d40f951a-0e91-4979-b35b-8d7b343b6be0" ma:termSetId="f06ce1cc-308f-4641-8c53-cc95e26232f1" ma:anchorId="00000000-0000-0000-0000-000000000000" ma:open="false" ma:isKeyword="false">
      <xsd:complexType>
        <xsd:sequence>
          <xsd:element ref="pc:Terms" minOccurs="0" maxOccurs="1"/>
        </xsd:sequence>
      </xsd:complexType>
    </xsd:element>
    <xsd:element name="AuthorDivisionPost" ma:index="17" nillable="true" ma:displayName="Author Division/Post" ma:description="Division/Post of document author populated by workflow" ma:internalName="AuthorDivisionPost">
      <xsd:simpleType>
        <xsd:restriction base="dms:Text"/>
      </xsd:simpleType>
    </xsd:element>
    <xsd:element name="l5baa22ceebd46ea8e3732e81be971e4" ma:index="19" nillable="true" ma:taxonomy="true" ma:internalName="l5baa22ceebd46ea8e3732e81be971e4" ma:taxonomyFieldName="Topic" ma:displayName="Topic" ma:indexed="true" ma:default="" ma:fieldId="{55baa22c-eebd-46ea-8e37-32e81be971e4}" ma:sspId="d40f951a-0e91-4979-b35b-8d7b343b6be0" ma:termSetId="95f9d133-25b1-43b0-b844-6addcc947664" ma:anchorId="2f02207d-300b-4056-9617-b2a81a65a66b" ma:open="false" ma:isKeyword="false">
      <xsd:complexType>
        <xsd:sequence>
          <xsd:element ref="pc:Terms" minOccurs="0" maxOccurs="1"/>
        </xsd:sequence>
      </xsd:complexType>
    </xsd:element>
    <xsd:element name="RelatedDocuments" ma:index="21" nillable="true" ma:displayName="Related Documents" ma:description="" ma:internalName="RelatedDocuments">
      <xsd:simpleType>
        <xsd:restriction base="dms:Note"/>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208DB4A-D0EF-4E50-ACBE-1A5692F69635}">
  <ds:schemaRefs>
    <ds:schemaRef ds:uri="office.server.policy"/>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ddf060ef-f1a0-403f-b380-92364e86e15c"/>
    <ds:schemaRef ds:uri="http://www.w3.org/XML/1998/namespace"/>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sharepoint/v3"/>
    <ds:schemaRef ds:uri="http://purl.org/dc/dcmitype/"/>
  </ds:schemaRefs>
</ds:datastoreItem>
</file>

<file path=customXml/itemProps4.xml><?xml version="1.0" encoding="utf-8"?>
<ds:datastoreItem xmlns:ds="http://schemas.openxmlformats.org/officeDocument/2006/customXml" ds:itemID="{F576F8D7-EA2D-4FFF-BF5A-99FF927F7A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f060ef-f1a0-403f-b380-92364e86e1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8E0D8C7-5A7B-4716-A1BD-7320F87E2AC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 1 July - 31 December 2018</dc:title>
  <dc:creator>mortensenm</dc:creator>
  <dc:description/>
  <cp:lastModifiedBy>Sophie Griffiths [DPMC]</cp:lastModifiedBy>
  <cp:lastPrinted>2019-07-16T04:19:04Z</cp:lastPrinted>
  <dcterms:created xsi:type="dcterms:W3CDTF">2010-10-17T20:59:02Z</dcterms:created>
  <dcterms:modified xsi:type="dcterms:W3CDTF">2019-07-22T03:12:10Z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0x01010077AA9D1CFFA240DC80DAD99CA5F5CD0000DEE11405E62443FAB72861FF00807CD600E666313BFDCFA5448C744207D20F4F17</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_dlc_policyId">
    <vt:lpwstr>0x01010077AA9D1CFFA240DC80DAD99CA5F5CD00|715205936</vt:lpwstr>
  </property>
  <property fmtid="{D5CDD505-2E9C-101B-9397-08002B2CF9AE}" pid="8"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9" name="_dlc_DocIdItemGuid">
    <vt:lpwstr>ac7f5102-8123-4d9d-a144-c143a875f901</vt:lpwstr>
  </property>
  <property fmtid="{D5CDD505-2E9C-101B-9397-08002B2CF9AE}" pid="10" name="Order">
    <vt:r8>365900</vt:r8>
  </property>
  <property fmtid="{D5CDD505-2E9C-101B-9397-08002B2CF9AE}" pid="11" name="Topic">
    <vt:lpwstr>83;#Administration|edd5e32a-1bdc-4b99-bdca-bc5cbe7cfdbc</vt:lpwstr>
  </property>
  <property fmtid="{D5CDD505-2E9C-101B-9397-08002B2CF9AE}" pid="12" name="SecurityClassification">
    <vt:lpwstr>1;#UNCLASSIFIED|738a72fd-0042-476f-991b-551c05ade48c</vt:lpwstr>
  </property>
  <property fmtid="{D5CDD505-2E9C-101B-9397-08002B2CF9AE}" pid="13" name="CoveringClassification">
    <vt:lpwstr/>
  </property>
  <property fmtid="{D5CDD505-2E9C-101B-9397-08002B2CF9AE}" pid="14" name="SecurityCaveat">
    <vt:lpwstr/>
  </property>
  <property fmtid="{D5CDD505-2E9C-101B-9397-08002B2CF9AE}" pid="15" name="RecordPoint_WorkflowType">
    <vt:lpwstr>ActiveSubmitStub</vt:lpwstr>
  </property>
  <property fmtid="{D5CDD505-2E9C-101B-9397-08002B2CF9AE}" pid="16" name="RecordPoint_ActiveItemListId">
    <vt:lpwstr>{3948f287-214d-47f8-a94c-d2f449f0c027}</vt:lpwstr>
  </property>
  <property fmtid="{D5CDD505-2E9C-101B-9397-08002B2CF9AE}" pid="17" name="RecordPoint_ActiveItemUniqueId">
    <vt:lpwstr>{ac7f5102-8123-4d9d-a144-c143a875f901}</vt:lpwstr>
  </property>
  <property fmtid="{D5CDD505-2E9C-101B-9397-08002B2CF9AE}" pid="18" name="RecordPoint_ActiveItemWebId">
    <vt:lpwstr>{ddf060ef-f1a0-403f-b380-92364e86e15c}</vt:lpwstr>
  </property>
  <property fmtid="{D5CDD505-2E9C-101B-9397-08002B2CF9AE}" pid="19" name="RecordPoint_ActiveItemSiteId">
    <vt:lpwstr>{6adb340b-2792-449a-b65a-9cb206191799}</vt:lpwstr>
  </property>
  <property fmtid="{D5CDD505-2E9C-101B-9397-08002B2CF9AE}" pid="20" name="RecordPoint_RecordNumberSubmitted">
    <vt:lpwstr>R0000625134</vt:lpwstr>
  </property>
  <property fmtid="{D5CDD505-2E9C-101B-9397-08002B2CF9AE}" pid="21" name="RecordPoint_SubmissionCompleted">
    <vt:lpwstr>2019-01-30T12:22:09.4289931+13:00</vt:lpwstr>
  </property>
  <property fmtid="{D5CDD505-2E9C-101B-9397-08002B2CF9AE}" pid="22" name="IconOverlay">
    <vt:lpwstr/>
  </property>
</Properties>
</file>