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udlow\Documents\For uploading to website\"/>
    </mc:Choice>
  </mc:AlternateContent>
  <bookViews>
    <workbookView xWindow="0" yWindow="0" windowWidth="19200" windowHeight="693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expenses'!$A$1:$E$22</definedName>
    <definedName name="_xlnm.Print_Area" localSheetId="4">'Gifts and benefits'!$A$1:$F$64</definedName>
    <definedName name="_xlnm.Print_Area" localSheetId="2">Hospitality!$A$1:$E$33</definedName>
    <definedName name="_xlnm.Print_Area" localSheetId="0">'Summary and sign-off'!$A$1:$F$23</definedName>
    <definedName name="_xlnm.Print_Area" localSheetId="1">Travel!$A$1:$E$200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3" i="4" l="1"/>
  <c r="C16" i="3"/>
  <c r="C26" i="2"/>
  <c r="B6" i="13" l="1"/>
  <c r="E60" i="13"/>
  <c r="C60" i="13"/>
  <c r="C55" i="4"/>
  <c r="C54" i="4"/>
  <c r="B60" i="13" l="1"/>
  <c r="B59" i="13"/>
  <c r="D59" i="13"/>
  <c r="B58" i="13"/>
  <c r="D58" i="13"/>
  <c r="D57" i="13"/>
  <c r="B57" i="13"/>
  <c r="D56" i="13"/>
  <c r="B56" i="13"/>
  <c r="D55" i="13"/>
  <c r="B55" i="13"/>
  <c r="F58" i="13" l="1"/>
  <c r="D26" i="2" s="1"/>
  <c r="F60" i="13"/>
  <c r="E53" i="4" s="1"/>
  <c r="F59" i="13"/>
  <c r="D16" i="3" s="1"/>
  <c r="F57" i="13"/>
  <c r="F56" i="13"/>
  <c r="F55" i="13"/>
  <c r="C13" i="13"/>
  <c r="C12" i="13"/>
  <c r="C11" i="13"/>
  <c r="C16" i="13" l="1"/>
  <c r="C17" i="13"/>
  <c r="C15" i="13" l="1"/>
  <c r="F12" i="13" l="1"/>
  <c r="C53" i="4"/>
  <c r="F11" i="13" s="1"/>
  <c r="F13" i="13" l="1"/>
  <c r="B189" i="1"/>
  <c r="B17" i="13" s="1"/>
  <c r="B148" i="1"/>
  <c r="B16" i="13" s="1"/>
  <c r="B84" i="1"/>
  <c r="B15" i="13" s="1"/>
  <c r="B16" i="3" l="1"/>
  <c r="B13" i="13" s="1"/>
  <c r="B26" i="2"/>
  <c r="B12" i="13" s="1"/>
  <c r="B11" i="13" l="1"/>
  <c r="B191"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87" authorId="0" shapeId="0">
      <text>
        <r>
          <rPr>
            <sz val="9"/>
            <color indexed="81"/>
            <rFont val="Tahoma"/>
            <family val="2"/>
          </rPr>
          <t xml:space="preserve">
Insert additional rows as needed:
- 'right click' on a row number (left of screen)
- select 'Insert' (this will insert a row above it)
</t>
        </r>
      </text>
    </comment>
    <comment ref="A151"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<sst xmlns="http://schemas.openxmlformats.org/spreadsheetml/2006/main" count="650" uniqueCount="324">
  <si>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</si>
  <si>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</si>
  <si>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</si>
  <si>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</si>
  <si>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</si>
  <si>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</si>
  <si>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</si>
  <si>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</si>
  <si>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</si>
  <si>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</si>
  <si>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</si>
  <si>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</si>
  <si>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</si>
  <si>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</si>
  <si>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</si>
  <si>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</si>
  <si>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</si>
  <si>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</si>
  <si>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</si>
  <si>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</si>
  <si>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</si>
  <si>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</si>
  <si>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</si>
  <si>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</si>
  <si>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</si>
  <si>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</si>
  <si>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</si>
  <si>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</si>
  <si>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</si>
  <si>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</si>
  <si>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</si>
  <si>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</si>
  <si>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</si>
  <si>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</si>
  <si>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</si>
  <si>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</si>
  <si>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</si>
  <si>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</si>
  <si>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</si>
  <si>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</si>
  <si>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</si>
  <si>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</si>
  <si>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</si>
  <si>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</si>
  <si>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</si>
  <si>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</si>
  <si>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</si>
  <si>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</si>
  <si>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</si>
  <si>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</si>
  <si>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</si>
  <si>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</si>
  <si>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</si>
  <si>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</si>
  <si>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</si>
  <si>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</si>
  <si>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</si>
  <si>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</si>
  <si>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</si>
  <si>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</si>
  <si>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</si>
  <si>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</si>
  <si>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</si>
  <si>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</si>
  <si>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</si>
  <si>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</si>
  <si>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</si>
  <si>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</si>
  <si>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</si>
  <si>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</si>
  <si>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</si>
  <si>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</si>
  <si>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</si>
  <si>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</si>
  <si>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</si>
  <si>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</si>
  <si>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</si>
  <si>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</si>
  <si>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</si>
  <si>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</si>
  <si>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</si>
  <si>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</si>
  <si>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</si>
  <si>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</si>
  <si>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</si>
  <si>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</si>
  <si>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</si>
  <si>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</si>
  <si>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</si>
  <si>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</si>
  <si>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</si>
  <si>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</si>
  <si>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</si>
  <si>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</si>
  <si>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</si>
  <si>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</si>
  <si>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</si>
  <si>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</si>
  <si>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</si>
  <si>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</si>
  <si>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</si>
  <si>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</si>
  <si>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</si>
  <si>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</si>
  <si>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</si>
  <si>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</si>
  <si>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</si>
  <si>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</si>
  <si>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</si>
  <si>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</si>
  <si>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</si>
  <si>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</si>
  <si>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</si>
  <si>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</si>
  <si>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</si>
  <si>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</si>
  <si>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</si>
  <si>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</si>
  <si>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</si>
  <si>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</si>
  <si>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Bottle of rum</t>
  </si>
  <si>
    <t>Diplomatic representative</t>
  </si>
  <si>
    <t>Ministry of Foreign Affairs and Trade</t>
  </si>
  <si>
    <t>Chris Seed</t>
  </si>
  <si>
    <t>10 trays of kiwifruit</t>
  </si>
  <si>
    <t>Zespri</t>
  </si>
  <si>
    <t>Shared with staff</t>
  </si>
  <si>
    <t>Bottle of wine</t>
  </si>
  <si>
    <t>Taxi: Wellington CBD to home</t>
  </si>
  <si>
    <t>Wellington</t>
  </si>
  <si>
    <t>Dinner hosted by Zespri Board</t>
  </si>
  <si>
    <t>Dinner</t>
  </si>
  <si>
    <t>Dinner hosted in honour of visit by Niue Premier</t>
  </si>
  <si>
    <t>Dinner for 12</t>
  </si>
  <si>
    <t>Taxi: MFAT to home</t>
  </si>
  <si>
    <t>Virtual meeting with offshore management staff</t>
  </si>
  <si>
    <t>Dinner hosted by diplomatic representative</t>
  </si>
  <si>
    <t>Taxi: Home to Khandallah</t>
  </si>
  <si>
    <t>Reception hosted by diplomatic representative</t>
  </si>
  <si>
    <t>Dinner hosted by Christian Bennett, Virgin Australia</t>
  </si>
  <si>
    <t>Christian Bennett, Virgin Australia</t>
  </si>
  <si>
    <t>Taxi: Government House to home</t>
  </si>
  <si>
    <t>Dinner for departing Heads of Missions</t>
  </si>
  <si>
    <t>Investiture ceremony for NZ Honorary Consul, Perth</t>
  </si>
  <si>
    <t>Taxi: Home to Government House</t>
  </si>
  <si>
    <t>Meeting at Pipitea House</t>
  </si>
  <si>
    <t>Taxi: MFAT to Thorndon</t>
  </si>
  <si>
    <t>Photos</t>
  </si>
  <si>
    <t>Passport photos for visa applications</t>
  </si>
  <si>
    <t>Taxi: Khandallah to home</t>
  </si>
  <si>
    <t>Speaking engagement</t>
  </si>
  <si>
    <t>Taxi: MFAT to Lower Hutt</t>
  </si>
  <si>
    <t>Taxi: Lower Hutt to home</t>
  </si>
  <si>
    <t>Attending meeting with diplomatic representatives</t>
  </si>
  <si>
    <t>Taxi: Kelburn to MFAT</t>
  </si>
  <si>
    <t>Attending meeting with Minister and diplomatic representatives</t>
  </si>
  <si>
    <t>Airfares (Wellington/Hamilton)</t>
  </si>
  <si>
    <t>Taxi: Wellington Airport to home</t>
  </si>
  <si>
    <t>16-20 August 2022</t>
  </si>
  <si>
    <t>Sydney</t>
  </si>
  <si>
    <t>Niue and Tonga</t>
  </si>
  <si>
    <t>Hotel costs (2 nights accommodation and meals)</t>
  </si>
  <si>
    <t xml:space="preserve">Niue </t>
  </si>
  <si>
    <t>Tonga</t>
  </si>
  <si>
    <t>Hotel costs (1 night accommodation and meals)</t>
  </si>
  <si>
    <t>Auckland</t>
  </si>
  <si>
    <t>Taxi: Whenuapai to Auckland Airport (shuttle for delegation)</t>
  </si>
  <si>
    <t>Taxi: Home to Wellington Airport</t>
  </si>
  <si>
    <t xml:space="preserve">Pre-departure RAT </t>
  </si>
  <si>
    <t>Taxi: Auckland Airport to Whenuapai (shuttle for delegation)</t>
  </si>
  <si>
    <t>6-8 July 2022</t>
  </si>
  <si>
    <t>Taxi: Sydney airport to CBD</t>
  </si>
  <si>
    <t>Hamilton</t>
  </si>
  <si>
    <t>Airfares (Wellington/Auckland/Wellington)</t>
  </si>
  <si>
    <t>Taxi: Auckland Airport to CBD</t>
  </si>
  <si>
    <t>Hotel Costs (1 night accommodation and meals)</t>
  </si>
  <si>
    <t>Coffees for MFAT delegation attending Te Taumata hui</t>
  </si>
  <si>
    <t>Lunch for 3</t>
  </si>
  <si>
    <t>Lunch for 15</t>
  </si>
  <si>
    <t>Taxi: CBD to Auckland Airport</t>
  </si>
  <si>
    <t>Cullen breakfast with Hon Trevor Mallard</t>
  </si>
  <si>
    <t>Registration fee</t>
  </si>
  <si>
    <t>Breakfast for 2</t>
  </si>
  <si>
    <t>31 July -1 August 2022</t>
  </si>
  <si>
    <t>Airfares</t>
  </si>
  <si>
    <t>19-20 September 2022</t>
  </si>
  <si>
    <t>Airfares (Wellington/Queenstown/Wellington)</t>
  </si>
  <si>
    <t>Taxi: MFAT to Wellington Airport</t>
  </si>
  <si>
    <t>30-31 October 2022</t>
  </si>
  <si>
    <t>Taxi: Wellington Airport to MFAT</t>
  </si>
  <si>
    <t>Hotel costs (accommodation and meals)</t>
  </si>
  <si>
    <t>11-14 November 2022</t>
  </si>
  <si>
    <t>8-9 December 2022</t>
  </si>
  <si>
    <t>Hospitality (e.g. facilitation, transportation, official meals)</t>
  </si>
  <si>
    <t>Cambodia</t>
  </si>
  <si>
    <t>Australia</t>
  </si>
  <si>
    <t>Hosting breakfast with Sarah Stuart-Black, Red Cross</t>
  </si>
  <si>
    <t>SportsNZ</t>
  </si>
  <si>
    <t>Lunch</t>
  </si>
  <si>
    <t>Phnom Penh</t>
  </si>
  <si>
    <t>Box of chocolates and flowers</t>
  </si>
  <si>
    <t>Airfares (Phnom Penh/Singapore/Christchurch/Wellington) NB travel to Cambodia on RNZAF flights</t>
  </si>
  <si>
    <t>Chisolm Enterprises</t>
  </si>
  <si>
    <t>Silver Fern Farms</t>
  </si>
  <si>
    <t>Dinner hosted by Silver Fern Farms</t>
  </si>
  <si>
    <t>BusinessNZ</t>
  </si>
  <si>
    <t>Reception</t>
  </si>
  <si>
    <t>Taxi: Home to MFAT with suitcase ahead of travel</t>
  </si>
  <si>
    <t>Miniature bottles of rice wine</t>
  </si>
  <si>
    <t>16-18 August 2022</t>
  </si>
  <si>
    <t>18-19 August 2022</t>
  </si>
  <si>
    <t>Niue</t>
  </si>
  <si>
    <t>6 trays of kiwifruit</t>
  </si>
  <si>
    <t>China</t>
  </si>
  <si>
    <t>7-9 February 2023</t>
  </si>
  <si>
    <t>Gala Dinner</t>
  </si>
  <si>
    <t>Air New Zealand</t>
  </si>
  <si>
    <t>Hosting lunch with Colin Keating</t>
  </si>
  <si>
    <t>23-24 February 2023</t>
  </si>
  <si>
    <t>Fiji</t>
  </si>
  <si>
    <t>Singapore</t>
  </si>
  <si>
    <t>Diplosphere</t>
  </si>
  <si>
    <t>Hosting lunch for Neil Walter and James Kember</t>
  </si>
  <si>
    <t>Breakfast</t>
  </si>
  <si>
    <t>1-8 May 2023</t>
  </si>
  <si>
    <t>UK</t>
  </si>
  <si>
    <t>Errol and Jenny Clark</t>
  </si>
  <si>
    <t>Victoria University of Wellington</t>
  </si>
  <si>
    <t>Papua New Guinea</t>
  </si>
  <si>
    <t>25-30 June 2023</t>
  </si>
  <si>
    <t>23-24 February  2023</t>
  </si>
  <si>
    <t>7-9 February  2023</t>
  </si>
  <si>
    <t>Travel to London with the Prime Minister</t>
  </si>
  <si>
    <t>Domestic Travel    (within NZ, including travel to and from local airport)</t>
  </si>
  <si>
    <t>Lunch for 6</t>
  </si>
  <si>
    <t>Diplomatic representatives</t>
  </si>
  <si>
    <t>Attendance at Paul East's funeral, Auckland</t>
  </si>
  <si>
    <t>Federation of Maori Authorities</t>
  </si>
  <si>
    <t>Travel to Brisbane with the Prime Minister</t>
  </si>
  <si>
    <t>Drinks reception (with partner)</t>
  </si>
  <si>
    <t>New Zealand Papua New Guinea Business Council</t>
  </si>
  <si>
    <t>Attendance at New Zealand China Council Board meeting, Auckland</t>
  </si>
  <si>
    <t>Attendance at an international security meeting, Queenstown</t>
  </si>
  <si>
    <t>Attendance at China Business Summit, Auckland</t>
  </si>
  <si>
    <t>Brisbane</t>
  </si>
  <si>
    <t>Nadi</t>
  </si>
  <si>
    <t>London</t>
  </si>
  <si>
    <t>Port Moresby</t>
  </si>
  <si>
    <t>Canberra</t>
  </si>
  <si>
    <t>Beijing</t>
  </si>
  <si>
    <t xml:space="preserve">Travel to Phnom Penh with the Prime Minister to the East Asia Summit </t>
  </si>
  <si>
    <t xml:space="preserve">Travel to Canberra with the Prime Minister </t>
  </si>
  <si>
    <t>Travel to Nadi with the Prime Minister for the Pacific Islands Forum</t>
  </si>
  <si>
    <t>Travel to Singapore for the New Zealand/Singapore Strategic Dialogue and Asia New Zealand Foundation Special Advisers meeting</t>
  </si>
  <si>
    <t>Travel to Port Moresby with the Prime Minister for the Pacific Summit</t>
  </si>
  <si>
    <t xml:space="preserve">Travel to Beijing with the Prime Minister </t>
  </si>
  <si>
    <t>22-23 April 2023</t>
  </si>
  <si>
    <t>Travel to Beijing for foreign affairs consultations</t>
  </si>
  <si>
    <t>Stakeholder meetings and speech at New Zealand Papua New Guinea Business Council Gala Dinner, Auckland</t>
  </si>
  <si>
    <t>Airfares (Wellington/Auckland/Wellington) NB: travel to and from Niue and Tonga on RNZAF flights</t>
  </si>
  <si>
    <t xml:space="preserve">Airfares (Wellington/Christchurch/Singapore/Auckland/Wellington) </t>
  </si>
  <si>
    <t xml:space="preserve">Airfares (Wellington/Auckland/Dubai/London/Dubai/Auckland/Wellington) </t>
  </si>
  <si>
    <t xml:space="preserve">Airfares (Wellington/Auckland/Beijing/Auckland/Wellington) </t>
  </si>
  <si>
    <t>Lunch for 9</t>
  </si>
  <si>
    <t>Lunch for 2</t>
  </si>
  <si>
    <t>Hosting dinner for a visiting head of government</t>
  </si>
  <si>
    <t>Hosting lunch for a visiting diplomatic delegation</t>
  </si>
  <si>
    <t>Hosting breakfast with Peter Jennings, Australian Strategic Policy Institute</t>
  </si>
  <si>
    <t>Dinner hosted by Victoria University of Wellington</t>
  </si>
  <si>
    <t>Taxi: Heathrow Airport to central London</t>
  </si>
  <si>
    <t>Inflight internet connection</t>
  </si>
  <si>
    <t>Sandwich lunch</t>
  </si>
  <si>
    <t>Drinks reception</t>
  </si>
  <si>
    <t>Taxi: MFAT to Roseneath</t>
  </si>
  <si>
    <t>Taxi: Roseneath to home</t>
  </si>
  <si>
    <t>Airfares (Wellington/Tauranga/Wellington)</t>
  </si>
  <si>
    <t>Air NZ Gala dinner</t>
  </si>
  <si>
    <t>Taxi: MFAT to Sky Stadium</t>
  </si>
  <si>
    <t>Taxi: Sky Stadium to home</t>
  </si>
  <si>
    <t>5-6 March 2023</t>
  </si>
  <si>
    <t>Hosting lunch for a departing diplomatic representative</t>
  </si>
  <si>
    <t>Hotel costs (5 nights accommodation and meals)</t>
  </si>
  <si>
    <t>26 February-3 March 2023</t>
  </si>
  <si>
    <t>FIFA event at Parliament</t>
  </si>
  <si>
    <t>Taxi: Parliament to home</t>
  </si>
  <si>
    <t>Hotel costs (1 nights accommodation and meals)</t>
  </si>
  <si>
    <t>3-8 June 2023</t>
  </si>
  <si>
    <t>Hotel costs (4 nights accommodation and meals)</t>
  </si>
  <si>
    <t xml:space="preserve">Auckland </t>
  </si>
  <si>
    <t>Taxi: Te Papa to home</t>
  </si>
  <si>
    <t>Lunch with visiting diplomatic delegation</t>
  </si>
  <si>
    <t>Taxi: Thorndon to MFAT</t>
  </si>
  <si>
    <t>Dinner with Diplosphere</t>
  </si>
  <si>
    <t>Diplomatic reception</t>
  </si>
  <si>
    <t>Shanghai</t>
  </si>
  <si>
    <t>Beijing and Shanghai</t>
  </si>
  <si>
    <t>24-25 November 2022</t>
  </si>
  <si>
    <t>11-12 April 2023</t>
  </si>
  <si>
    <t>29 -31 May 2023</t>
  </si>
  <si>
    <t>Hospitality (e.g. facilitation, transportation, accommodation, official meals)</t>
  </si>
  <si>
    <t>Hospitality (e.g. facilitation, accommodation, transportation, official meals)</t>
  </si>
  <si>
    <t>22-23 May 2023</t>
  </si>
  <si>
    <t>Travel to Sydney with the Prime Minister for the Australia New Zealand Leadership Forum and Australia New Zealand Leaders' Meeting</t>
  </si>
  <si>
    <t>Travel to Niue and Nuku'alofa with the Minister of Foreign Affairs on the Pacific Mission</t>
  </si>
  <si>
    <t>Nuku'alofa</t>
  </si>
  <si>
    <t>26-28 February 2023</t>
  </si>
  <si>
    <t>Speech to New Zealand Institute of International Affairs Hawke's Bay Branch, Havelock North</t>
  </si>
  <si>
    <t>Attendance at Te Taumata Hui, Hamilton</t>
  </si>
  <si>
    <t>Airfares (Auckland/Sydney). NB: Return trip Sydney/Wellington on RNZAF flight</t>
  </si>
  <si>
    <t>Airfares (Canberra/Wellington) NB: travel Wellington/Canberra on RNZAF flight</t>
  </si>
  <si>
    <t>Airfares (Wellington/Auckland/Wellington)  NB: Travel Auckland/Port Moresby/Auckland on RNZAF flights</t>
  </si>
  <si>
    <t>Warren Allen, Chair of the Audit and Risk Committee</t>
  </si>
  <si>
    <t>Federation of Maori Authorities Gala Dinner</t>
  </si>
  <si>
    <t>Tauranga</t>
  </si>
  <si>
    <t>Dinner for 14</t>
  </si>
  <si>
    <t>Attendance at Te Hurumanu hui, Tauranga</t>
  </si>
  <si>
    <t>Attendance at He Whenua Taurikura hui, Auckland</t>
  </si>
  <si>
    <t>Hosting breakfast with Glyn Davies, Department of Prime Minister and Cabinet, Australia</t>
  </si>
  <si>
    <t>Hosting lunch for editors of the Ministry of Foreign Affairs and Trade history book Simon Murdoch and Ian McGibbon</t>
  </si>
  <si>
    <t>Speech to New Zealand Institute of International Affairs end of year function</t>
  </si>
  <si>
    <t xml:space="preserve">Hosting dinner for Te Hurumanu </t>
  </si>
  <si>
    <t>All travel Wellington/Nadi/Wellington on RNZAF flights</t>
  </si>
  <si>
    <t>All travel Wellington/Brisbane/Wellington on RNZAF flights</t>
  </si>
  <si>
    <t>All travel Wellington/Beijing/Shanghai/Wellington on RNZAF flights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</si>
</sst>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_);[Red]\(&quot;$&quot;#,##0\)"/>
    <numFmt numFmtId="165" formatCode="&quot;$&quot;#,##0.00_);[Red]\(&quot;$&quot;#,##0.00\)"/>
    <numFmt numFmtId="166" formatCode="_(&quot;$&quot;* #,##0.00_);_(&quot;$&quot;* \(#,##0.00\);_(&quot;$&quot;* &quot;-&quot;??_);_(@_)"/>
    <numFmt numFmtId="167" formatCode="&quot;$&quot;#,##0.00"/>
    <numFmt numFmtId="168"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9">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6" fontId="19" fillId="0" borderId="0" applyFont="0" applyFill="0" applyBorder="0" applyAlignment="0" applyProtection="0"/>
  </cellStyleXfs>
  <cellXfs count="17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7"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6"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7"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5" fontId="0" fillId="0" borderId="0" xfId="0" applyNumberFormat="1" applyBorder="1" applyAlignment="1" applyProtection="1">
      <alignment wrapText="1"/>
    </xf>
    <xf numFmtId="165" fontId="15" fillId="3" borderId="0" xfId="0" applyNumberFormat="1" applyFont="1" applyFill="1" applyBorder="1" applyAlignment="1" applyProtection="1">
      <alignment vertical="center"/>
    </xf>
    <xf numFmtId="165" fontId="17" fillId="0" borderId="4" xfId="1" applyNumberFormat="1" applyFont="1" applyFill="1" applyBorder="1" applyAlignment="1" applyProtection="1">
      <alignment vertical="center" wrapText="1" readingOrder="1"/>
    </xf>
    <xf numFmtId="165" fontId="17" fillId="0" borderId="0" xfId="1" applyNumberFormat="1" applyFont="1" applyFill="1" applyBorder="1" applyAlignment="1" applyProtection="1">
      <alignment vertical="center" wrapText="1" readingOrder="1"/>
    </xf>
    <xf numFmtId="165" fontId="24" fillId="0" borderId="4" xfId="1" applyNumberFormat="1" applyFont="1" applyFill="1" applyBorder="1" applyAlignment="1" applyProtection="1">
      <alignment vertical="center" wrapText="1" readingOrder="1"/>
    </xf>
    <xf numFmtId="165"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5"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6" fontId="14" fillId="3" borderId="0" xfId="1" applyFont="1" applyFill="1" applyBorder="1" applyAlignment="1" applyProtection="1">
      <alignment horizontal="center" vertical="center" wrapText="1" readingOrder="1"/>
    </xf>
    <xf numFmtId="166"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6"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8" fontId="11" fillId="9" borderId="3" xfId="0" applyNumberFormat="1" applyFont="1" applyFill="1" applyBorder="1" applyAlignment="1" applyProtection="1">
      <alignment vertical="center"/>
      <protection locked="0"/>
    </xf>
    <xf numFmtId="165"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8"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5" fontId="11" fillId="9" borderId="4" xfId="0" applyNumberFormat="1" applyFont="1" applyFill="1" applyBorder="1" applyAlignment="1" applyProtection="1">
      <alignment horizontal="right" vertical="center" wrapText="1"/>
      <protection locked="0"/>
    </xf>
    <xf numFmtId="165" fontId="11" fillId="9" borderId="7" xfId="0" applyNumberFormat="1" applyFont="1" applyFill="1" applyBorder="1" applyAlignment="1" applyProtection="1">
      <alignment vertical="center" wrapText="1"/>
      <protection locked="0"/>
    </xf>
    <xf numFmtId="0" fontId="11" fillId="9" borderId="7" xfId="0"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165"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7"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7" fontId="27" fillId="3" borderId="0" xfId="0" applyNumberFormat="1" applyFont="1" applyFill="1" applyBorder="1" applyAlignment="1" applyProtection="1">
      <alignment horizontal="center" vertical="center" wrapText="1"/>
    </xf>
    <xf numFmtId="168" fontId="11" fillId="10" borderId="3" xfId="0" applyNumberFormat="1" applyFont="1" applyFill="1" applyBorder="1" applyAlignment="1" applyProtection="1">
      <alignment vertical="center"/>
      <protection locked="0"/>
    </xf>
    <xf numFmtId="165"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8"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5"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4" fontId="0" fillId="10" borderId="4" xfId="0" applyNumberFormat="1" applyFont="1" applyFill="1" applyBorder="1" applyAlignment="1" applyProtection="1">
      <alignment horizontal="left" vertical="center" wrapText="1"/>
      <protection locked="0"/>
    </xf>
    <xf numFmtId="0" fontId="0" fillId="10" borderId="0" xfId="0" applyFont="1" applyFill="1" applyBorder="1" applyAlignment="1" applyProtection="1">
      <alignment horizontal="left" vertical="center" wrapText="1"/>
      <protection locked="0"/>
    </xf>
    <xf numFmtId="165" fontId="11" fillId="10" borderId="4" xfId="0" applyNumberFormat="1" applyFont="1" applyFill="1" applyBorder="1" applyAlignment="1" applyProtection="1">
      <alignment horizontal="left" vertical="center" wrapText="1"/>
      <protection locked="0"/>
    </xf>
    <xf numFmtId="168" fontId="11" fillId="10" borderId="3" xfId="0" applyNumberFormat="1" applyFont="1" applyFill="1" applyBorder="1" applyAlignment="1" applyProtection="1">
      <alignment horizontal="left" vertical="center"/>
      <protection locked="0"/>
    </xf>
    <xf numFmtId="0" fontId="14" fillId="3" borderId="0" xfId="0" applyFont="1" applyFill="1" applyBorder="1" applyAlignment="1" applyProtection="1">
      <alignment horizontal="center" vertical="center" wrapText="1" readingOrder="1"/>
    </xf>
    <xf numFmtId="0" fontId="17" fillId="10" borderId="4" xfId="0" applyFont="1" applyFill="1" applyBorder="1" applyAlignment="1" applyProtection="1">
      <alignment vertical="center" wrapText="1"/>
      <protection locked="0"/>
    </xf>
    <xf numFmtId="168" fontId="17" fillId="10" borderId="3" xfId="0" applyNumberFormat="1" applyFont="1" applyFill="1" applyBorder="1" applyAlignment="1" applyProtection="1">
      <alignment vertical="center"/>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8" fontId="28" fillId="10" borderId="2" xfId="0" applyNumberFormat="1" applyFont="1" applyFill="1" applyBorder="1" applyAlignment="1" applyProtection="1">
      <alignment horizontal="left" vertical="center" wrapText="1" readingOrder="1"/>
      <protection locked="0"/>
    </xf>
    <xf numFmtId="168"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4" fillId="3"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19" sqref="A19:XFD23"/>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53" t="s">
        <v>2</v>
      </c>
      <c r="B1" s="153"/>
      <c r="C1" s="153"/>
      <c r="D1" s="153"/>
      <c r="E1" s="153"/>
      <c r="F1" s="153"/>
      <c r="G1" s="46"/>
      <c r="H1" s="46"/>
      <c r="I1" s="46"/>
      <c r="J1" s="46"/>
      <c r="K1" s="46"/>
    </row>
    <row r="2" spans="1:11" ht="21" customHeight="1" x14ac:dyDescent="0.25">
      <c r="A2" s="4" t="s">
        <v>3</v>
      </c>
      <c r="B2" s="154" t="s">
        <v>122</v>
      </c>
      <c r="C2" s="154"/>
      <c r="D2" s="154"/>
      <c r="E2" s="154"/>
      <c r="F2" s="154"/>
      <c r="G2" s="46"/>
      <c r="H2" s="46"/>
      <c r="I2" s="46"/>
      <c r="J2" s="46"/>
      <c r="K2" s="46"/>
    </row>
    <row r="3" spans="1:11" ht="21" customHeight="1" x14ac:dyDescent="0.25">
      <c r="A3" s="4" t="s">
        <v>4</v>
      </c>
      <c r="B3" s="154" t="s">
        <v>123</v>
      </c>
      <c r="C3" s="154"/>
      <c r="D3" s="154"/>
      <c r="E3" s="154"/>
      <c r="F3" s="154"/>
      <c r="G3" s="46"/>
      <c r="H3" s="46"/>
      <c r="I3" s="46"/>
      <c r="J3" s="46"/>
      <c r="K3" s="46"/>
    </row>
    <row r="4" spans="1:11" ht="21" customHeight="1" x14ac:dyDescent="0.25">
      <c r="A4" s="4" t="s">
        <v>5</v>
      </c>
      <c r="B4" s="155">
        <v>44743</v>
      </c>
      <c r="C4" s="155"/>
      <c r="D4" s="155"/>
      <c r="E4" s="155"/>
      <c r="F4" s="155"/>
      <c r="G4" s="46"/>
      <c r="H4" s="46"/>
      <c r="I4" s="46"/>
      <c r="J4" s="46"/>
      <c r="K4" s="46"/>
    </row>
    <row r="5" spans="1:11" ht="21" customHeight="1" x14ac:dyDescent="0.25">
      <c r="A5" s="4" t="s">
        <v>6</v>
      </c>
      <c r="B5" s="155">
        <v>45107</v>
      </c>
      <c r="C5" s="155"/>
      <c r="D5" s="155"/>
      <c r="E5" s="155"/>
      <c r="F5" s="155"/>
      <c r="G5" s="46"/>
      <c r="H5" s="46"/>
      <c r="I5" s="46"/>
      <c r="J5" s="46"/>
      <c r="K5" s="46"/>
    </row>
    <row r="6" spans="1:11" ht="21" customHeight="1" x14ac:dyDescent="0.25">
      <c r="A6" s="4" t="s">
        <v>7</v>
      </c>
      <c r="B6" s="152" t="str">
        <f>IF(AND(Travel!B7&lt;&gt;A30,Hospitality!B7&lt;&gt;A30,'All other expenses'!B7&lt;&gt;A30,'Gifts and benefits'!B7&lt;&gt;A30),A31,IF(AND(Travel!B7=A30,Hospitality!B7=A30,'All other expenses'!B7=A30,'Gifts and benefits'!B7=A30),A33,A32))</f>
        <v>Data and totals checked on all sheets</v>
      </c>
      <c r="C6" s="152"/>
      <c r="D6" s="152"/>
      <c r="E6" s="152"/>
      <c r="F6" s="152"/>
      <c r="G6" s="34"/>
      <c r="H6" s="46"/>
      <c r="I6" s="46"/>
      <c r="J6" s="46"/>
      <c r="K6" s="46"/>
    </row>
    <row r="7" spans="1:11" ht="21" customHeight="1" x14ac:dyDescent="0.25">
      <c r="A7" s="4" t="s">
        <v>8</v>
      </c>
      <c r="B7" s="151" t="s">
        <v>40</v>
      </c>
      <c r="C7" s="151"/>
      <c r="D7" s="151"/>
      <c r="E7" s="151"/>
      <c r="F7" s="151"/>
      <c r="G7" s="34"/>
      <c r="H7" s="46"/>
      <c r="I7" s="46"/>
      <c r="J7" s="46"/>
      <c r="K7" s="46"/>
    </row>
    <row r="8" spans="1:11" ht="21" customHeight="1" x14ac:dyDescent="0.25">
      <c r="A8" s="4" t="s">
        <v>10</v>
      </c>
      <c r="B8" s="154" t="s">
        <v>311</v>
      </c>
      <c r="C8" s="154"/>
      <c r="D8" s="154"/>
      <c r="E8" s="154"/>
      <c r="F8" s="154"/>
      <c r="G8" s="34"/>
      <c r="H8" s="46"/>
      <c r="I8" s="46"/>
      <c r="J8" s="46"/>
      <c r="K8" s="46"/>
    </row>
    <row r="9" spans="1:11" ht="66.75" customHeight="1" x14ac:dyDescent="0.25">
      <c r="A9" s="150" t="s">
        <v>11</v>
      </c>
      <c r="B9" s="150"/>
      <c r="C9" s="150"/>
      <c r="D9" s="150"/>
      <c r="E9" s="150"/>
      <c r="F9" s="150"/>
      <c r="G9" s="34"/>
      <c r="H9" s="46"/>
      <c r="I9" s="46"/>
      <c r="J9" s="46"/>
      <c r="K9" s="46"/>
    </row>
    <row r="10" spans="1:11" s="110" customFormat="1" ht="36" customHeight="1" x14ac:dyDescent="0.3">
      <c r="A10" s="104" t="s">
        <v>12</v>
      </c>
      <c r="B10" s="105" t="s">
        <v>13</v>
      </c>
      <c r="C10" s="105" t="s">
        <v>14</v>
      </c>
      <c r="D10" s="106"/>
      <c r="E10" s="107" t="s">
        <v>1</v>
      </c>
      <c r="F10" s="108" t="s">
        <v>15</v>
      </c>
      <c r="G10" s="109"/>
      <c r="H10" s="109"/>
      <c r="I10" s="109"/>
      <c r="J10" s="109"/>
      <c r="K10" s="109"/>
    </row>
    <row r="11" spans="1:11" ht="27.75" customHeight="1" x14ac:dyDescent="0.35">
      <c r="A11" s="10" t="s">
        <v>16</v>
      </c>
      <c r="B11" s="75">
        <f>B15+B16+B17</f>
        <v>60851.360000000001</v>
      </c>
      <c r="C11" s="82" t="str">
        <f>IF(Travel!B6="",A34,Travel!B6)</f>
        <v>Figures exclude GST</v>
      </c>
      <c r="D11" s="8"/>
      <c r="E11" s="10" t="s">
        <v>17</v>
      </c>
      <c r="F11" s="56">
        <f>'Gifts and benefits'!C53</f>
        <v>39</v>
      </c>
      <c r="G11" s="47"/>
      <c r="H11" s="47"/>
      <c r="I11" s="47"/>
      <c r="J11" s="47"/>
      <c r="K11" s="47"/>
    </row>
    <row r="12" spans="1:11" ht="27.75" customHeight="1" x14ac:dyDescent="0.35">
      <c r="A12" s="10" t="s">
        <v>0</v>
      </c>
      <c r="B12" s="75">
        <f>Hospitality!B26</f>
        <v>5626.39</v>
      </c>
      <c r="C12" s="82" t="str">
        <f>IF(Hospitality!B6="",A34,Hospitality!B6)</f>
        <v>Figures exclude GST</v>
      </c>
      <c r="D12" s="8"/>
      <c r="E12" s="10" t="s">
        <v>18</v>
      </c>
      <c r="F12" s="56">
        <f>'Gifts and benefits'!C54</f>
        <v>38</v>
      </c>
      <c r="G12" s="47"/>
      <c r="H12" s="47"/>
      <c r="I12" s="47"/>
      <c r="J12" s="47"/>
      <c r="K12" s="47"/>
    </row>
    <row r="13" spans="1:11" ht="27.75" customHeight="1" x14ac:dyDescent="0.25">
      <c r="A13" s="10" t="s">
        <v>19</v>
      </c>
      <c r="B13" s="75">
        <f>'All other expenses'!B16</f>
        <v>46.95</v>
      </c>
      <c r="C13" s="82" t="str">
        <f>IF('All other expenses'!B6="",A34,'All other expenses'!B6)</f>
        <v>Figures exclude GST</v>
      </c>
      <c r="D13" s="8"/>
      <c r="E13" s="10" t="s">
        <v>20</v>
      </c>
      <c r="F13" s="56">
        <f>'Gifts and benefits'!C55</f>
        <v>1</v>
      </c>
      <c r="G13" s="46"/>
      <c r="H13" s="46"/>
      <c r="I13" s="46"/>
      <c r="J13" s="46"/>
      <c r="K13" s="46"/>
    </row>
    <row r="14" spans="1:11" ht="12.75" customHeight="1" x14ac:dyDescent="0.25">
      <c r="A14" s="9"/>
      <c r="B14" s="76"/>
      <c r="C14" s="83"/>
      <c r="D14" s="57"/>
      <c r="E14" s="8"/>
      <c r="F14" s="58"/>
      <c r="G14" s="26"/>
      <c r="H14" s="26"/>
      <c r="I14" s="26"/>
      <c r="J14" s="26"/>
      <c r="K14" s="26"/>
    </row>
    <row r="15" spans="1:11" ht="27.75" customHeight="1" x14ac:dyDescent="0.25">
      <c r="A15" s="11" t="s">
        <v>21</v>
      </c>
      <c r="B15" s="77">
        <f>Travel!B84</f>
        <v>52635.170000000006</v>
      </c>
      <c r="C15" s="84" t="str">
        <f>C11</f>
        <v>Figures exclude GST</v>
      </c>
      <c r="D15" s="8"/>
      <c r="E15" s="8"/>
      <c r="F15" s="58"/>
      <c r="G15" s="46"/>
      <c r="H15" s="46"/>
      <c r="I15" s="46"/>
      <c r="J15" s="46"/>
      <c r="K15" s="46"/>
    </row>
    <row r="16" spans="1:11" ht="27.75" customHeight="1" x14ac:dyDescent="0.25">
      <c r="A16" s="11" t="s">
        <v>22</v>
      </c>
      <c r="B16" s="77">
        <f>Travel!B148</f>
        <v>7390.5499999999984</v>
      </c>
      <c r="C16" s="84" t="str">
        <f>C11</f>
        <v>Figures exclude GST</v>
      </c>
      <c r="D16" s="59"/>
      <c r="E16" s="8"/>
      <c r="F16" s="60"/>
      <c r="G16" s="46"/>
      <c r="H16" s="46"/>
      <c r="I16" s="46"/>
      <c r="J16" s="46"/>
      <c r="K16" s="46"/>
    </row>
    <row r="17" spans="1:11" ht="27.75" customHeight="1" x14ac:dyDescent="0.25">
      <c r="A17" s="11" t="s">
        <v>23</v>
      </c>
      <c r="B17" s="77">
        <f>Travel!B189</f>
        <v>825.6400000000001</v>
      </c>
      <c r="C17" s="8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24</v>
      </c>
      <c r="B19" s="25"/>
      <c r="C19" s="26"/>
      <c r="D19" s="27"/>
      <c r="E19" s="27"/>
      <c r="F19" s="27"/>
      <c r="G19" s="27"/>
      <c r="H19" s="27"/>
      <c r="I19" s="27"/>
      <c r="J19" s="27"/>
      <c r="K19" s="27"/>
    </row>
    <row r="20" spans="1:11" x14ac:dyDescent="0.25">
      <c r="A20" s="23" t="s">
        <v>25</v>
      </c>
      <c r="B20" s="53"/>
      <c r="C20" s="53"/>
      <c r="D20" s="26"/>
      <c r="E20" s="26"/>
      <c r="F20" s="26"/>
      <c r="G20" s="27"/>
      <c r="H20" s="27"/>
      <c r="I20" s="27"/>
      <c r="J20" s="27"/>
      <c r="K20" s="27"/>
    </row>
    <row r="21" spans="1:11" ht="12.65" customHeight="1" x14ac:dyDescent="0.25">
      <c r="A21" s="23" t="s">
        <v>26</v>
      </c>
      <c r="B21" s="53"/>
      <c r="C21" s="53"/>
      <c r="D21" s="20"/>
      <c r="E21" s="27"/>
      <c r="F21" s="27"/>
      <c r="G21" s="27"/>
      <c r="H21" s="27"/>
      <c r="I21" s="27"/>
      <c r="J21" s="27"/>
      <c r="K21" s="27"/>
    </row>
    <row r="22" spans="1:11" ht="12.65" customHeight="1" x14ac:dyDescent="0.25">
      <c r="A22" s="23" t="s">
        <v>27</v>
      </c>
      <c r="B22" s="53"/>
      <c r="C22" s="53"/>
      <c r="D22" s="20"/>
      <c r="E22" s="27"/>
      <c r="F22" s="27"/>
      <c r="G22" s="27"/>
      <c r="H22" s="27"/>
      <c r="I22" s="27"/>
      <c r="J22" s="27"/>
      <c r="K22" s="27"/>
    </row>
    <row r="23" spans="1:11" ht="12.65" customHeight="1" x14ac:dyDescent="0.25">
      <c r="A23" s="23" t="s">
        <v>28</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29</v>
      </c>
      <c r="B25" s="15"/>
      <c r="C25" s="15"/>
      <c r="D25" s="15"/>
      <c r="E25" s="15"/>
      <c r="F25" s="15"/>
      <c r="G25" s="46"/>
      <c r="H25" s="46"/>
      <c r="I25" s="46"/>
      <c r="J25" s="46"/>
      <c r="K25" s="46"/>
    </row>
    <row r="26" spans="1:11" ht="12.75" hidden="1" customHeight="1" x14ac:dyDescent="0.25">
      <c r="A26" s="13" t="s">
        <v>30</v>
      </c>
      <c r="B26" s="6"/>
      <c r="C26" s="6"/>
      <c r="D26" s="13"/>
      <c r="E26" s="13"/>
      <c r="F26" s="13"/>
      <c r="G26" s="46"/>
      <c r="H26" s="46"/>
      <c r="I26" s="46"/>
      <c r="J26" s="46"/>
      <c r="K26" s="46"/>
    </row>
    <row r="27" spans="1:11" hidden="1" x14ac:dyDescent="0.25">
      <c r="A27" s="12" t="s">
        <v>31</v>
      </c>
      <c r="B27" s="12"/>
      <c r="C27" s="12"/>
      <c r="D27" s="12"/>
      <c r="E27" s="12"/>
      <c r="F27" s="12"/>
      <c r="G27" s="46"/>
      <c r="H27" s="46"/>
      <c r="I27" s="46"/>
      <c r="J27" s="46"/>
      <c r="K27" s="46"/>
    </row>
    <row r="28" spans="1:11" hidden="1" x14ac:dyDescent="0.25">
      <c r="A28" s="12" t="s">
        <v>32</v>
      </c>
      <c r="B28" s="12"/>
      <c r="C28" s="12"/>
      <c r="D28" s="12"/>
      <c r="E28" s="12"/>
      <c r="F28" s="12"/>
      <c r="G28" s="46"/>
      <c r="H28" s="46"/>
      <c r="I28" s="46"/>
      <c r="J28" s="46"/>
      <c r="K28" s="46"/>
    </row>
    <row r="29" spans="1:11" hidden="1" x14ac:dyDescent="0.25">
      <c r="A29" s="13" t="s">
        <v>33</v>
      </c>
      <c r="B29" s="13"/>
      <c r="C29" s="13"/>
      <c r="D29" s="13"/>
      <c r="E29" s="13"/>
      <c r="F29" s="13"/>
      <c r="G29" s="46"/>
      <c r="H29" s="46"/>
      <c r="I29" s="46"/>
      <c r="J29" s="46"/>
      <c r="K29" s="46"/>
    </row>
    <row r="30" spans="1:11" hidden="1" x14ac:dyDescent="0.25">
      <c r="A30" s="13" t="s">
        <v>34</v>
      </c>
      <c r="B30" s="13"/>
      <c r="C30" s="13"/>
      <c r="D30" s="13"/>
      <c r="E30" s="13"/>
      <c r="F30" s="13"/>
      <c r="G30" s="46"/>
      <c r="H30" s="46"/>
      <c r="I30" s="46"/>
      <c r="J30" s="46"/>
      <c r="K30" s="46"/>
    </row>
    <row r="31" spans="1:11" hidden="1" x14ac:dyDescent="0.25">
      <c r="A31" s="12" t="s">
        <v>35</v>
      </c>
      <c r="B31" s="12"/>
      <c r="C31" s="12"/>
      <c r="D31" s="12"/>
      <c r="E31" s="12"/>
      <c r="F31" s="12"/>
      <c r="G31" s="46"/>
      <c r="H31" s="46"/>
      <c r="I31" s="46"/>
      <c r="J31" s="46"/>
      <c r="K31" s="46"/>
    </row>
    <row r="32" spans="1:11" hidden="1" x14ac:dyDescent="0.25">
      <c r="A32" s="12" t="s">
        <v>36</v>
      </c>
      <c r="B32" s="12"/>
      <c r="C32" s="12"/>
      <c r="D32" s="12"/>
      <c r="E32" s="12"/>
      <c r="F32" s="12"/>
      <c r="G32" s="46"/>
      <c r="H32" s="46"/>
      <c r="I32" s="46"/>
      <c r="J32" s="46"/>
      <c r="K32" s="46"/>
    </row>
    <row r="33" spans="1:11" hidden="1" x14ac:dyDescent="0.25">
      <c r="A33" s="12" t="s">
        <v>37</v>
      </c>
      <c r="B33" s="12"/>
      <c r="C33" s="12"/>
      <c r="D33" s="12"/>
      <c r="E33" s="12"/>
      <c r="F33" s="12"/>
      <c r="G33" s="46"/>
      <c r="H33" s="46"/>
      <c r="I33" s="46"/>
      <c r="J33" s="46"/>
      <c r="K33" s="46"/>
    </row>
    <row r="34" spans="1:11" hidden="1" x14ac:dyDescent="0.25">
      <c r="A34" s="13" t="s">
        <v>38</v>
      </c>
      <c r="B34" s="13"/>
      <c r="C34" s="13"/>
      <c r="D34" s="13"/>
      <c r="E34" s="13"/>
      <c r="F34" s="13"/>
      <c r="G34" s="46"/>
      <c r="H34" s="46"/>
      <c r="I34" s="46"/>
      <c r="J34" s="46"/>
      <c r="K34" s="46"/>
    </row>
    <row r="35" spans="1:11" hidden="1" x14ac:dyDescent="0.25">
      <c r="A35" s="13" t="s">
        <v>39</v>
      </c>
      <c r="B35" s="13"/>
      <c r="C35" s="13"/>
      <c r="D35" s="13"/>
      <c r="E35" s="13"/>
      <c r="F35" s="13"/>
      <c r="G35" s="46"/>
      <c r="H35" s="46"/>
      <c r="I35" s="46"/>
      <c r="J35" s="46"/>
      <c r="K35" s="46"/>
    </row>
    <row r="36" spans="1:11" hidden="1" x14ac:dyDescent="0.25">
      <c r="A36" s="80" t="s">
        <v>9</v>
      </c>
      <c r="B36" s="79"/>
      <c r="C36" s="79"/>
      <c r="D36" s="79"/>
      <c r="E36" s="79"/>
      <c r="F36" s="79"/>
      <c r="G36" s="46"/>
      <c r="H36" s="46"/>
      <c r="I36" s="46"/>
      <c r="J36" s="46"/>
      <c r="K36" s="46"/>
    </row>
    <row r="37" spans="1:11" hidden="1" x14ac:dyDescent="0.25">
      <c r="A37" s="80" t="s">
        <v>40</v>
      </c>
      <c r="B37" s="79"/>
      <c r="C37" s="79"/>
      <c r="D37" s="79"/>
      <c r="E37" s="79"/>
      <c r="F37" s="79"/>
      <c r="G37" s="46"/>
      <c r="H37" s="46"/>
      <c r="I37" s="46"/>
      <c r="J37" s="46"/>
      <c r="K37" s="46"/>
    </row>
    <row r="38" spans="1:11" hidden="1" x14ac:dyDescent="0.25">
      <c r="A38" s="80" t="s">
        <v>119</v>
      </c>
      <c r="B38" s="79"/>
      <c r="C38" s="79"/>
      <c r="D38" s="79"/>
      <c r="E38" s="79"/>
      <c r="F38" s="79"/>
      <c r="G38" s="46"/>
      <c r="H38" s="46"/>
      <c r="I38" s="46"/>
      <c r="J38" s="46"/>
      <c r="K38" s="46"/>
    </row>
    <row r="39" spans="1:11" hidden="1" x14ac:dyDescent="0.25">
      <c r="A39" s="63" t="s">
        <v>41</v>
      </c>
      <c r="B39" s="5"/>
      <c r="C39" s="5"/>
      <c r="D39" s="5"/>
      <c r="E39" s="5"/>
      <c r="F39" s="5"/>
      <c r="G39" s="46"/>
      <c r="H39" s="46"/>
      <c r="I39" s="46"/>
      <c r="J39" s="46"/>
      <c r="K39" s="46"/>
    </row>
    <row r="40" spans="1:11" hidden="1" x14ac:dyDescent="0.25">
      <c r="A40" s="64" t="s">
        <v>42</v>
      </c>
      <c r="B40" s="5"/>
      <c r="C40" s="5"/>
      <c r="D40" s="5"/>
      <c r="E40" s="5"/>
      <c r="F40" s="5"/>
      <c r="G40" s="46"/>
      <c r="H40" s="46"/>
      <c r="I40" s="46"/>
      <c r="J40" s="46"/>
      <c r="K40" s="46"/>
    </row>
    <row r="41" spans="1:11" hidden="1" x14ac:dyDescent="0.25">
      <c r="A41" s="64" t="s">
        <v>43</v>
      </c>
      <c r="B41" s="5"/>
      <c r="C41" s="5"/>
      <c r="D41" s="5"/>
      <c r="E41" s="5"/>
      <c r="F41" s="5"/>
      <c r="G41" s="46"/>
      <c r="H41" s="46"/>
      <c r="I41" s="46"/>
      <c r="J41" s="46"/>
      <c r="K41" s="46"/>
    </row>
    <row r="42" spans="1:11" hidden="1" x14ac:dyDescent="0.25">
      <c r="A42" s="64" t="s">
        <v>44</v>
      </c>
      <c r="B42" s="5"/>
      <c r="C42" s="5"/>
      <c r="D42" s="5"/>
      <c r="E42" s="5"/>
      <c r="F42" s="5"/>
      <c r="G42" s="46"/>
      <c r="H42" s="46"/>
      <c r="I42" s="46"/>
      <c r="J42" s="46"/>
      <c r="K42" s="46"/>
    </row>
    <row r="43" spans="1:11" hidden="1" x14ac:dyDescent="0.25">
      <c r="A43" s="64" t="s">
        <v>45</v>
      </c>
      <c r="B43" s="5"/>
      <c r="C43" s="5"/>
      <c r="D43" s="5"/>
      <c r="E43" s="5"/>
      <c r="F43" s="5"/>
      <c r="G43" s="46"/>
      <c r="H43" s="46"/>
      <c r="I43" s="46"/>
      <c r="J43" s="46"/>
      <c r="K43" s="46"/>
    </row>
    <row r="44" spans="1:11" hidden="1" x14ac:dyDescent="0.25">
      <c r="A44" s="64" t="s">
        <v>46</v>
      </c>
      <c r="B44" s="5"/>
      <c r="C44" s="5"/>
      <c r="D44" s="5"/>
      <c r="E44" s="5"/>
      <c r="F44" s="5"/>
      <c r="G44" s="46"/>
      <c r="H44" s="46"/>
      <c r="I44" s="46"/>
      <c r="J44" s="46"/>
      <c r="K44" s="46"/>
    </row>
    <row r="45" spans="1:11" hidden="1" x14ac:dyDescent="0.25">
      <c r="A45" s="81" t="s">
        <v>47</v>
      </c>
      <c r="B45" s="79"/>
      <c r="C45" s="79"/>
      <c r="D45" s="79"/>
      <c r="E45" s="79"/>
      <c r="F45" s="79"/>
      <c r="G45" s="46"/>
      <c r="H45" s="46"/>
      <c r="I45" s="46"/>
      <c r="J45" s="46"/>
      <c r="K45" s="46"/>
    </row>
    <row r="46" spans="1:11" hidden="1" x14ac:dyDescent="0.25">
      <c r="A46" s="79" t="s">
        <v>48</v>
      </c>
      <c r="B46" s="79"/>
      <c r="C46" s="79"/>
      <c r="D46" s="79"/>
      <c r="E46" s="79"/>
      <c r="F46" s="79"/>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98" t="s">
        <v>49</v>
      </c>
      <c r="B48" s="79"/>
      <c r="C48" s="79"/>
      <c r="D48" s="79"/>
      <c r="E48" s="79"/>
      <c r="F48" s="79"/>
      <c r="G48" s="46"/>
      <c r="H48" s="46"/>
      <c r="I48" s="46"/>
      <c r="J48" s="46"/>
      <c r="K48" s="46"/>
    </row>
    <row r="49" spans="1:11" ht="25" hidden="1" x14ac:dyDescent="0.25">
      <c r="A49" s="98" t="s">
        <v>50</v>
      </c>
      <c r="B49" s="79"/>
      <c r="C49" s="79"/>
      <c r="D49" s="79"/>
      <c r="E49" s="79"/>
      <c r="F49" s="79"/>
      <c r="G49" s="46"/>
      <c r="H49" s="46"/>
      <c r="I49" s="46"/>
      <c r="J49" s="46"/>
      <c r="K49" s="46"/>
    </row>
    <row r="50" spans="1:11" ht="25" hidden="1" x14ac:dyDescent="0.25">
      <c r="A50" s="99" t="s">
        <v>51</v>
      </c>
      <c r="B50" s="5"/>
      <c r="C50" s="5"/>
      <c r="D50" s="5"/>
      <c r="E50" s="5"/>
      <c r="F50" s="5"/>
      <c r="G50" s="46"/>
      <c r="H50" s="46"/>
      <c r="I50" s="46"/>
      <c r="J50" s="46"/>
      <c r="K50" s="46"/>
    </row>
    <row r="51" spans="1:11" ht="25" hidden="1" x14ac:dyDescent="0.25">
      <c r="A51" s="99" t="s">
        <v>52</v>
      </c>
      <c r="B51" s="5"/>
      <c r="C51" s="5"/>
      <c r="D51" s="5"/>
      <c r="E51" s="5"/>
      <c r="F51" s="5"/>
      <c r="G51" s="46"/>
      <c r="H51" s="46"/>
      <c r="I51" s="46"/>
      <c r="J51" s="46"/>
      <c r="K51" s="46"/>
    </row>
    <row r="52" spans="1:11" ht="37.5" hidden="1" x14ac:dyDescent="0.3">
      <c r="A52" s="99" t="s">
        <v>53</v>
      </c>
      <c r="B52" s="89"/>
      <c r="C52" s="89"/>
      <c r="D52" s="97"/>
      <c r="E52" s="66"/>
      <c r="F52" s="66"/>
      <c r="G52" s="46"/>
      <c r="H52" s="46"/>
      <c r="I52" s="46"/>
      <c r="J52" s="46"/>
      <c r="K52" s="46"/>
    </row>
    <row r="53" spans="1:11" ht="13" hidden="1" x14ac:dyDescent="0.3">
      <c r="A53" s="94" t="s">
        <v>54</v>
      </c>
      <c r="B53" s="95"/>
      <c r="C53" s="95"/>
      <c r="D53" s="88"/>
      <c r="E53" s="67"/>
      <c r="F53" s="67" t="b">
        <v>1</v>
      </c>
      <c r="G53" s="46"/>
      <c r="H53" s="46"/>
      <c r="I53" s="46"/>
      <c r="J53" s="46"/>
      <c r="K53" s="46"/>
    </row>
    <row r="54" spans="1:11" ht="13" hidden="1" x14ac:dyDescent="0.3">
      <c r="A54" s="96" t="s">
        <v>55</v>
      </c>
      <c r="B54" s="94"/>
      <c r="C54" s="94"/>
      <c r="D54" s="94"/>
      <c r="E54" s="67"/>
      <c r="F54" s="67" t="b">
        <v>0</v>
      </c>
      <c r="G54" s="46"/>
      <c r="H54" s="46"/>
      <c r="I54" s="46"/>
      <c r="J54" s="46"/>
      <c r="K54" s="46"/>
    </row>
    <row r="55" spans="1:11" ht="13" hidden="1" x14ac:dyDescent="0.25">
      <c r="A55" s="100"/>
      <c r="B55" s="90">
        <f>COUNT(Travel!B12:B83)</f>
        <v>48</v>
      </c>
      <c r="C55" s="90"/>
      <c r="D55" s="90">
        <f>COUNTIF(Travel!D12:D83,"*")</f>
        <v>48</v>
      </c>
      <c r="E55" s="91"/>
      <c r="F55" s="91" t="b">
        <f>MIN(B55,D55)=MAX(B55,D55)</f>
        <v>1</v>
      </c>
      <c r="G55" s="46"/>
      <c r="H55" s="46"/>
      <c r="I55" s="46"/>
      <c r="J55" s="46"/>
      <c r="K55" s="46"/>
    </row>
    <row r="56" spans="1:11" ht="13" hidden="1" x14ac:dyDescent="0.25">
      <c r="A56" s="100" t="s">
        <v>56</v>
      </c>
      <c r="B56" s="90">
        <f>COUNT(Travel!B88:B147)</f>
        <v>39</v>
      </c>
      <c r="C56" s="90"/>
      <c r="D56" s="90">
        <f>COUNTIF(Travel!D88:D147,"*")</f>
        <v>39</v>
      </c>
      <c r="E56" s="91"/>
      <c r="F56" s="91" t="b">
        <f>MIN(B56,D56)=MAX(B56,D56)</f>
        <v>1</v>
      </c>
    </row>
    <row r="57" spans="1:11" ht="13" hidden="1" x14ac:dyDescent="0.3">
      <c r="A57" s="101"/>
      <c r="B57" s="90">
        <f>COUNT(Travel!B152:B188)</f>
        <v>35</v>
      </c>
      <c r="C57" s="90"/>
      <c r="D57" s="90">
        <f>COUNTIF(Travel!D152:D188,"*")</f>
        <v>35</v>
      </c>
      <c r="E57" s="91"/>
      <c r="F57" s="91" t="b">
        <f>MIN(B57,D57)=MAX(B57,D57)</f>
        <v>1</v>
      </c>
    </row>
    <row r="58" spans="1:11" ht="13" hidden="1" x14ac:dyDescent="0.3">
      <c r="A58" s="102" t="s">
        <v>57</v>
      </c>
      <c r="B58" s="92">
        <f>COUNT(Hospitality!B11:B25)</f>
        <v>12</v>
      </c>
      <c r="C58" s="92"/>
      <c r="D58" s="92">
        <f>COUNTIF(Hospitality!D11:D25,"*")</f>
        <v>12</v>
      </c>
      <c r="E58" s="93"/>
      <c r="F58" s="93" t="b">
        <f>MIN(B58,D58)=MAX(B58,D58)</f>
        <v>1</v>
      </c>
    </row>
    <row r="59" spans="1:11" ht="13" hidden="1" x14ac:dyDescent="0.3">
      <c r="A59" s="103" t="s">
        <v>58</v>
      </c>
      <c r="B59" s="91">
        <f>COUNT('All other expenses'!B11:B15)</f>
        <v>2</v>
      </c>
      <c r="C59" s="91"/>
      <c r="D59" s="91">
        <f>COUNTIF('All other expenses'!D11:D15,"*")</f>
        <v>2</v>
      </c>
      <c r="E59" s="91"/>
      <c r="F59" s="91" t="b">
        <f>MIN(B59,D59)=MAX(B59,D59)</f>
        <v>1</v>
      </c>
    </row>
    <row r="60" spans="1:11" ht="13" hidden="1" x14ac:dyDescent="0.3">
      <c r="A60" s="102" t="s">
        <v>59</v>
      </c>
      <c r="B60" s="92">
        <f>COUNTIF('Gifts and benefits'!B11:B52,"*")</f>
        <v>39</v>
      </c>
      <c r="C60" s="92">
        <f>COUNTIF('Gifts and benefits'!C11:C52,"*")</f>
        <v>39</v>
      </c>
      <c r="D60" s="92"/>
      <c r="E60" s="92">
        <f>COUNTA('Gifts and benefits'!E11:E52)</f>
        <v>39</v>
      </c>
      <c r="F60" s="93"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84"/>
  <sheetViews>
    <sheetView zoomScaleNormal="100" workbookViewId="0">
      <selection activeCell="D77" sqref="D77"/>
    </sheetView>
  </sheetViews>
  <sheetFormatPr defaultColWidth="0" defaultRowHeight="12.5" zeroHeight="1" x14ac:dyDescent="0.25"/>
  <cols>
    <col min="1" max="1" width="35.7265625" style="16" customWidth="1"/>
    <col min="2" max="2" width="14.26953125" style="16" customWidth="1"/>
    <col min="3" max="3" width="66.54296875" style="16" customWidth="1"/>
    <col min="4" max="4" width="53.7265625"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53" t="s">
        <v>60</v>
      </c>
      <c r="B1" s="153"/>
      <c r="C1" s="153"/>
      <c r="D1" s="153"/>
      <c r="E1" s="153"/>
      <c r="F1" s="46"/>
    </row>
    <row r="2" spans="1:6" ht="21" customHeight="1" x14ac:dyDescent="0.25">
      <c r="A2" s="4" t="s">
        <v>3</v>
      </c>
      <c r="B2" s="156" t="s">
        <v>122</v>
      </c>
      <c r="C2" s="156"/>
      <c r="D2" s="156"/>
      <c r="E2" s="156"/>
      <c r="F2" s="46"/>
    </row>
    <row r="3" spans="1:6" ht="21" customHeight="1" x14ac:dyDescent="0.25">
      <c r="A3" s="4" t="s">
        <v>61</v>
      </c>
      <c r="B3" s="156" t="s">
        <v>123</v>
      </c>
      <c r="C3" s="156"/>
      <c r="D3" s="156"/>
      <c r="E3" s="156"/>
      <c r="F3" s="46"/>
    </row>
    <row r="4" spans="1:6" ht="21" customHeight="1" x14ac:dyDescent="0.25">
      <c r="A4" s="4" t="s">
        <v>62</v>
      </c>
      <c r="B4" s="156">
        <v>44743</v>
      </c>
      <c r="C4" s="156"/>
      <c r="D4" s="156"/>
      <c r="E4" s="156"/>
      <c r="F4" s="46"/>
    </row>
    <row r="5" spans="1:6" ht="21" customHeight="1" x14ac:dyDescent="0.25">
      <c r="A5" s="4" t="s">
        <v>63</v>
      </c>
      <c r="B5" s="156">
        <v>45107</v>
      </c>
      <c r="C5" s="156"/>
      <c r="D5" s="156"/>
      <c r="E5" s="156"/>
      <c r="F5" s="46"/>
    </row>
    <row r="6" spans="1:6" ht="21" customHeight="1" x14ac:dyDescent="0.25">
      <c r="A6" s="4" t="s">
        <v>64</v>
      </c>
      <c r="B6" s="151" t="s">
        <v>32</v>
      </c>
      <c r="C6" s="151"/>
      <c r="D6" s="151"/>
      <c r="E6" s="151"/>
      <c r="F6" s="46"/>
    </row>
    <row r="7" spans="1:6" ht="21" customHeight="1" x14ac:dyDescent="0.25">
      <c r="A7" s="4" t="s">
        <v>7</v>
      </c>
      <c r="B7" s="151" t="s">
        <v>34</v>
      </c>
      <c r="C7" s="151"/>
      <c r="D7" s="151"/>
      <c r="E7" s="151"/>
      <c r="F7" s="46"/>
    </row>
    <row r="8" spans="1:6" ht="36" customHeight="1" x14ac:dyDescent="0.3">
      <c r="A8" s="158" t="s">
        <v>65</v>
      </c>
      <c r="B8" s="159"/>
      <c r="C8" s="159"/>
      <c r="D8" s="159"/>
      <c r="E8" s="159"/>
      <c r="F8" s="22"/>
    </row>
    <row r="9" spans="1:6" ht="36" customHeight="1" x14ac:dyDescent="0.3">
      <c r="A9" s="160" t="s">
        <v>66</v>
      </c>
      <c r="B9" s="161"/>
      <c r="C9" s="161"/>
      <c r="D9" s="161"/>
      <c r="E9" s="161"/>
      <c r="F9" s="22"/>
    </row>
    <row r="10" spans="1:6" ht="24.75" customHeight="1" x14ac:dyDescent="0.35">
      <c r="A10" s="162" t="s">
        <v>67</v>
      </c>
      <c r="B10" s="163"/>
      <c r="C10" s="162"/>
      <c r="D10" s="162"/>
      <c r="E10" s="162"/>
      <c r="F10" s="47"/>
    </row>
    <row r="11" spans="1:6" ht="27" customHeight="1" x14ac:dyDescent="0.25">
      <c r="A11" s="35" t="s">
        <v>68</v>
      </c>
      <c r="B11" s="35" t="s">
        <v>69</v>
      </c>
      <c r="C11" s="35" t="s">
        <v>70</v>
      </c>
      <c r="D11" s="35" t="s">
        <v>71</v>
      </c>
      <c r="E11" s="35" t="s">
        <v>72</v>
      </c>
      <c r="F11" s="48"/>
    </row>
    <row r="12" spans="1:6" s="68" customFormat="1" ht="18" customHeight="1" x14ac:dyDescent="0.25">
      <c r="A12" s="111"/>
      <c r="B12" s="112"/>
      <c r="C12" s="113"/>
      <c r="D12" s="113"/>
      <c r="E12" s="114"/>
      <c r="F12" s="1"/>
    </row>
    <row r="13" spans="1:6" s="68" customFormat="1" ht="26" x14ac:dyDescent="0.25">
      <c r="A13" s="131" t="s">
        <v>170</v>
      </c>
      <c r="B13" s="132"/>
      <c r="C13" s="148" t="s">
        <v>302</v>
      </c>
      <c r="D13" s="132"/>
      <c r="E13" s="132" t="s">
        <v>159</v>
      </c>
      <c r="F13" s="1"/>
    </row>
    <row r="14" spans="1:6" s="68" customFormat="1" ht="25" x14ac:dyDescent="0.25">
      <c r="A14" s="131"/>
      <c r="B14" s="132">
        <v>775.6</v>
      </c>
      <c r="C14" s="133"/>
      <c r="D14" s="133" t="s">
        <v>308</v>
      </c>
      <c r="E14" s="134"/>
      <c r="F14" s="1"/>
    </row>
    <row r="15" spans="1:6" s="68" customFormat="1" x14ac:dyDescent="0.25">
      <c r="A15" s="131"/>
      <c r="B15" s="132">
        <v>37.909999999999997</v>
      </c>
      <c r="C15" s="133"/>
      <c r="D15" s="133" t="s">
        <v>167</v>
      </c>
      <c r="E15" s="134"/>
      <c r="F15" s="1"/>
    </row>
    <row r="16" spans="1:6" s="68" customFormat="1" x14ac:dyDescent="0.25">
      <c r="A16" s="131"/>
      <c r="B16" s="132">
        <v>89.49</v>
      </c>
      <c r="C16" s="133"/>
      <c r="D16" s="133" t="s">
        <v>171</v>
      </c>
      <c r="E16" s="134"/>
      <c r="F16" s="1"/>
    </row>
    <row r="17" spans="1:6" s="68" customFormat="1" x14ac:dyDescent="0.25">
      <c r="A17" s="131"/>
      <c r="B17" s="132">
        <v>39.39</v>
      </c>
      <c r="C17" s="133"/>
      <c r="D17" s="133" t="s">
        <v>157</v>
      </c>
      <c r="E17" s="134"/>
      <c r="F17" s="1"/>
    </row>
    <row r="18" spans="1:6" s="68" customFormat="1" x14ac:dyDescent="0.25">
      <c r="A18" s="131"/>
      <c r="B18" s="132"/>
      <c r="C18" s="133"/>
      <c r="D18" s="133"/>
      <c r="E18" s="134"/>
      <c r="F18" s="1"/>
    </row>
    <row r="19" spans="1:6" s="68" customFormat="1" ht="26" x14ac:dyDescent="0.25">
      <c r="A19" s="131" t="s">
        <v>158</v>
      </c>
      <c r="B19" s="132"/>
      <c r="C19" s="148" t="s">
        <v>303</v>
      </c>
      <c r="D19" s="133"/>
      <c r="E19" s="134" t="s">
        <v>160</v>
      </c>
      <c r="F19" s="1"/>
    </row>
    <row r="20" spans="1:6" s="68" customFormat="1" ht="25" x14ac:dyDescent="0.25">
      <c r="A20" s="131"/>
      <c r="B20" s="132">
        <v>448.25</v>
      </c>
      <c r="C20" s="133"/>
      <c r="D20" s="133" t="s">
        <v>259</v>
      </c>
      <c r="E20" s="134"/>
      <c r="F20" s="1"/>
    </row>
    <row r="21" spans="1:6" s="68" customFormat="1" x14ac:dyDescent="0.25">
      <c r="A21" s="131"/>
      <c r="B21" s="132">
        <v>47.83</v>
      </c>
      <c r="C21" s="133"/>
      <c r="D21" s="133" t="s">
        <v>168</v>
      </c>
      <c r="E21" s="134"/>
      <c r="F21" s="1"/>
    </row>
    <row r="22" spans="1:6" s="68" customFormat="1" x14ac:dyDescent="0.25">
      <c r="A22" s="131"/>
      <c r="B22" s="132">
        <v>41.57</v>
      </c>
      <c r="C22" s="133"/>
      <c r="D22" s="133" t="s">
        <v>167</v>
      </c>
      <c r="E22" s="134"/>
      <c r="F22" s="1"/>
    </row>
    <row r="23" spans="1:6" s="68" customFormat="1" x14ac:dyDescent="0.25">
      <c r="A23" s="131"/>
      <c r="B23" s="132">
        <v>138.61000000000001</v>
      </c>
      <c r="C23" s="133"/>
      <c r="D23" s="133" t="s">
        <v>169</v>
      </c>
      <c r="E23" s="134"/>
      <c r="F23" s="1"/>
    </row>
    <row r="24" spans="1:6" s="68" customFormat="1" x14ac:dyDescent="0.25">
      <c r="A24" s="131"/>
      <c r="B24" s="132">
        <v>814.54</v>
      </c>
      <c r="C24" s="133"/>
      <c r="D24" s="133" t="s">
        <v>161</v>
      </c>
      <c r="E24" s="134" t="s">
        <v>162</v>
      </c>
      <c r="F24" s="1"/>
    </row>
    <row r="25" spans="1:6" s="68" customFormat="1" ht="12.75" customHeight="1" x14ac:dyDescent="0.25">
      <c r="A25" s="131"/>
      <c r="B25" s="132">
        <v>324.32</v>
      </c>
      <c r="C25" s="133"/>
      <c r="D25" s="133" t="s">
        <v>164</v>
      </c>
      <c r="E25" s="134" t="s">
        <v>304</v>
      </c>
      <c r="F25" s="1"/>
    </row>
    <row r="26" spans="1:6" s="68" customFormat="1" ht="12.75" customHeight="1" x14ac:dyDescent="0.25">
      <c r="A26" s="131"/>
      <c r="B26" s="132">
        <v>238.61</v>
      </c>
      <c r="C26" s="133"/>
      <c r="D26" s="133" t="s">
        <v>166</v>
      </c>
      <c r="E26" s="134"/>
      <c r="F26" s="1"/>
    </row>
    <row r="27" spans="1:6" s="68" customFormat="1" x14ac:dyDescent="0.25">
      <c r="A27" s="135"/>
      <c r="B27" s="132">
        <v>193.91</v>
      </c>
      <c r="C27" s="133"/>
      <c r="D27" s="133" t="s">
        <v>164</v>
      </c>
      <c r="E27" s="134"/>
      <c r="F27" s="1"/>
    </row>
    <row r="28" spans="1:6" s="68" customFormat="1" x14ac:dyDescent="0.25">
      <c r="A28" s="135"/>
      <c r="B28" s="132">
        <v>39.130000000000003</v>
      </c>
      <c r="C28" s="133"/>
      <c r="D28" s="133" t="s">
        <v>157</v>
      </c>
      <c r="E28" s="134"/>
      <c r="F28" s="1"/>
    </row>
    <row r="29" spans="1:6" s="68" customFormat="1" x14ac:dyDescent="0.25">
      <c r="A29" s="135"/>
      <c r="B29" s="132"/>
      <c r="C29" s="133"/>
      <c r="D29" s="133"/>
      <c r="E29" s="134"/>
      <c r="F29" s="1"/>
    </row>
    <row r="30" spans="1:6" s="68" customFormat="1" ht="13" x14ac:dyDescent="0.25">
      <c r="A30" s="135" t="s">
        <v>191</v>
      </c>
      <c r="B30" s="132"/>
      <c r="C30" s="148" t="s">
        <v>250</v>
      </c>
      <c r="D30" s="133"/>
      <c r="E30" s="134" t="s">
        <v>199</v>
      </c>
      <c r="F30" s="1"/>
    </row>
    <row r="31" spans="1:6" s="68" customFormat="1" ht="25" x14ac:dyDescent="0.25">
      <c r="A31" s="135"/>
      <c r="B31" s="132">
        <v>8034.81</v>
      </c>
      <c r="C31" s="133"/>
      <c r="D31" s="133" t="s">
        <v>201</v>
      </c>
      <c r="E31" s="134"/>
      <c r="F31" s="1"/>
    </row>
    <row r="32" spans="1:6" s="68" customFormat="1" x14ac:dyDescent="0.25">
      <c r="A32" s="135"/>
      <c r="B32" s="132">
        <v>1012.1</v>
      </c>
      <c r="C32" s="133"/>
      <c r="D32" s="133" t="s">
        <v>161</v>
      </c>
      <c r="E32" s="134"/>
      <c r="F32" s="1"/>
    </row>
    <row r="33" spans="1:6" s="68" customFormat="1" x14ac:dyDescent="0.25">
      <c r="A33" s="135"/>
      <c r="B33" s="132">
        <v>38.090000000000003</v>
      </c>
      <c r="C33" s="133"/>
      <c r="D33" s="133" t="s">
        <v>157</v>
      </c>
      <c r="E33" s="134"/>
      <c r="F33" s="1"/>
    </row>
    <row r="34" spans="1:6" s="68" customFormat="1" x14ac:dyDescent="0.25">
      <c r="A34" s="135"/>
      <c r="B34" s="132"/>
      <c r="C34" s="133"/>
      <c r="D34" s="133"/>
      <c r="E34" s="134"/>
      <c r="F34" s="1"/>
    </row>
    <row r="35" spans="1:6" s="68" customFormat="1" ht="13" x14ac:dyDescent="0.25">
      <c r="A35" s="135" t="s">
        <v>231</v>
      </c>
      <c r="B35" s="132"/>
      <c r="C35" s="148" t="s">
        <v>251</v>
      </c>
      <c r="D35" s="133"/>
      <c r="E35" s="134" t="s">
        <v>248</v>
      </c>
      <c r="F35" s="1"/>
    </row>
    <row r="36" spans="1:6" s="68" customFormat="1" ht="25" x14ac:dyDescent="0.25">
      <c r="A36" s="135"/>
      <c r="B36" s="132">
        <v>1190.6600000000001</v>
      </c>
      <c r="C36" s="148"/>
      <c r="D36" s="133" t="s">
        <v>309</v>
      </c>
      <c r="E36" s="134"/>
      <c r="F36" s="1"/>
    </row>
    <row r="37" spans="1:6" s="68" customFormat="1" ht="13" x14ac:dyDescent="0.25">
      <c r="A37" s="135"/>
      <c r="B37" s="132">
        <v>31.22</v>
      </c>
      <c r="C37" s="148"/>
      <c r="D37" s="133" t="s">
        <v>167</v>
      </c>
      <c r="E37" s="134"/>
      <c r="F37" s="1"/>
    </row>
    <row r="38" spans="1:6" s="68" customFormat="1" x14ac:dyDescent="0.25">
      <c r="A38" s="135"/>
      <c r="B38" s="132">
        <v>53.04</v>
      </c>
      <c r="C38" s="133"/>
      <c r="D38" s="133" t="s">
        <v>157</v>
      </c>
      <c r="E38" s="134"/>
      <c r="F38" s="1"/>
    </row>
    <row r="39" spans="1:6" s="68" customFormat="1" x14ac:dyDescent="0.25">
      <c r="A39" s="135"/>
      <c r="B39" s="132"/>
      <c r="C39" s="133"/>
      <c r="D39" s="133"/>
      <c r="E39" s="134"/>
      <c r="F39" s="1"/>
    </row>
    <row r="40" spans="1:6" s="68" customFormat="1" ht="13" x14ac:dyDescent="0.25">
      <c r="A40" s="135" t="s">
        <v>230</v>
      </c>
      <c r="B40" s="132"/>
      <c r="C40" s="148" t="s">
        <v>252</v>
      </c>
      <c r="D40" s="133"/>
      <c r="E40" s="134" t="s">
        <v>245</v>
      </c>
      <c r="F40" s="1"/>
    </row>
    <row r="41" spans="1:6" s="68" customFormat="1" x14ac:dyDescent="0.25">
      <c r="A41" s="135"/>
      <c r="B41" s="132">
        <v>0</v>
      </c>
      <c r="C41" s="133"/>
      <c r="D41" s="133" t="s">
        <v>321</v>
      </c>
      <c r="E41" s="134"/>
      <c r="F41" s="1"/>
    </row>
    <row r="42" spans="1:6" s="68" customFormat="1" x14ac:dyDescent="0.25">
      <c r="A42" s="135"/>
      <c r="B42" s="132">
        <v>37.130000000000003</v>
      </c>
      <c r="C42" s="133"/>
      <c r="D42" s="133" t="s">
        <v>187</v>
      </c>
      <c r="E42" s="134"/>
      <c r="F42" s="1"/>
    </row>
    <row r="43" spans="1:6" s="68" customFormat="1" x14ac:dyDescent="0.25">
      <c r="A43" s="135"/>
      <c r="B43" s="132">
        <v>32.43</v>
      </c>
      <c r="C43" s="133"/>
      <c r="D43" s="133" t="s">
        <v>157</v>
      </c>
      <c r="E43" s="134"/>
      <c r="F43" s="1"/>
    </row>
    <row r="44" spans="1:6" s="68" customFormat="1" x14ac:dyDescent="0.25">
      <c r="A44" s="135"/>
      <c r="B44" s="132"/>
      <c r="C44" s="133"/>
      <c r="D44" s="133"/>
      <c r="E44" s="134"/>
      <c r="F44" s="1"/>
    </row>
    <row r="45" spans="1:6" s="68" customFormat="1" ht="26" x14ac:dyDescent="0.25">
      <c r="A45" s="135" t="s">
        <v>282</v>
      </c>
      <c r="B45" s="132"/>
      <c r="C45" s="148" t="s">
        <v>253</v>
      </c>
      <c r="D45" s="133"/>
      <c r="E45" s="134" t="s">
        <v>220</v>
      </c>
      <c r="F45" s="1"/>
    </row>
    <row r="46" spans="1:6" s="68" customFormat="1" ht="13" x14ac:dyDescent="0.25">
      <c r="A46" s="135"/>
      <c r="B46" s="132">
        <v>6956.5</v>
      </c>
      <c r="C46" s="148"/>
      <c r="D46" s="133" t="s">
        <v>260</v>
      </c>
      <c r="E46" s="134"/>
      <c r="F46" s="1"/>
    </row>
    <row r="47" spans="1:6" s="68" customFormat="1" x14ac:dyDescent="0.25">
      <c r="A47" s="135"/>
      <c r="B47" s="132">
        <v>1717.5</v>
      </c>
      <c r="C47" s="132"/>
      <c r="D47" s="133" t="s">
        <v>281</v>
      </c>
      <c r="E47" s="134"/>
      <c r="F47" s="1"/>
    </row>
    <row r="48" spans="1:6" s="68" customFormat="1" x14ac:dyDescent="0.25">
      <c r="A48" s="135"/>
      <c r="B48" s="132">
        <v>63.77</v>
      </c>
      <c r="C48" s="132"/>
      <c r="D48" s="133" t="s">
        <v>157</v>
      </c>
      <c r="E48" s="134"/>
      <c r="F48" s="1"/>
    </row>
    <row r="49" spans="1:6" s="68" customFormat="1" x14ac:dyDescent="0.25">
      <c r="A49" s="135"/>
      <c r="B49" s="132"/>
      <c r="C49" s="133"/>
      <c r="D49" s="133"/>
      <c r="E49" s="134"/>
      <c r="F49" s="1"/>
    </row>
    <row r="50" spans="1:6" s="68" customFormat="1" ht="13" x14ac:dyDescent="0.25">
      <c r="A50" s="135" t="s">
        <v>256</v>
      </c>
      <c r="B50" s="132"/>
      <c r="C50" s="148" t="s">
        <v>238</v>
      </c>
      <c r="D50" s="133"/>
      <c r="E50" s="134" t="s">
        <v>244</v>
      </c>
      <c r="F50" s="1"/>
    </row>
    <row r="51" spans="1:6" s="68" customFormat="1" ht="13" x14ac:dyDescent="0.25">
      <c r="A51" s="135"/>
      <c r="B51" s="132">
        <v>0</v>
      </c>
      <c r="C51" s="148"/>
      <c r="D51" s="133" t="s">
        <v>322</v>
      </c>
      <c r="E51" s="134"/>
      <c r="F51" s="1"/>
    </row>
    <row r="52" spans="1:6" s="68" customFormat="1" ht="13" x14ac:dyDescent="0.25">
      <c r="A52" s="135"/>
      <c r="B52" s="132">
        <v>35.65</v>
      </c>
      <c r="C52" s="148"/>
      <c r="D52" s="133" t="s">
        <v>157</v>
      </c>
      <c r="E52" s="134"/>
      <c r="F52" s="1"/>
    </row>
    <row r="53" spans="1:6" s="68" customFormat="1" x14ac:dyDescent="0.25">
      <c r="A53" s="135"/>
      <c r="B53" s="132"/>
      <c r="C53" s="133"/>
      <c r="D53" s="133"/>
      <c r="E53" s="134"/>
      <c r="F53" s="1"/>
    </row>
    <row r="54" spans="1:6" s="68" customFormat="1" ht="13" x14ac:dyDescent="0.25">
      <c r="A54" s="135" t="s">
        <v>224</v>
      </c>
      <c r="B54" s="132"/>
      <c r="C54" s="148" t="s">
        <v>232</v>
      </c>
      <c r="D54" s="133"/>
      <c r="E54" s="134" t="s">
        <v>246</v>
      </c>
      <c r="F54" s="1"/>
    </row>
    <row r="55" spans="1:6" s="68" customFormat="1" ht="25" x14ac:dyDescent="0.25">
      <c r="A55" s="135"/>
      <c r="B55" s="132">
        <v>13472</v>
      </c>
      <c r="C55" s="148"/>
      <c r="D55" s="133" t="s">
        <v>261</v>
      </c>
      <c r="E55" s="134"/>
      <c r="F55" s="1"/>
    </row>
    <row r="56" spans="1:6" s="68" customFormat="1" x14ac:dyDescent="0.25">
      <c r="A56" s="135"/>
      <c r="B56" s="132">
        <v>45.48</v>
      </c>
      <c r="C56" s="133"/>
      <c r="D56" s="133" t="s">
        <v>167</v>
      </c>
      <c r="E56" s="134"/>
      <c r="F56" s="1"/>
    </row>
    <row r="57" spans="1:6" s="68" customFormat="1" x14ac:dyDescent="0.25">
      <c r="A57" s="135"/>
      <c r="B57" s="132">
        <v>31.38</v>
      </c>
      <c r="C57" s="133"/>
      <c r="D57" s="133" t="s">
        <v>270</v>
      </c>
      <c r="E57" s="134"/>
      <c r="F57" s="1"/>
    </row>
    <row r="58" spans="1:6" s="68" customFormat="1" x14ac:dyDescent="0.25">
      <c r="A58" s="135"/>
      <c r="B58" s="132">
        <v>173.42</v>
      </c>
      <c r="C58" s="133"/>
      <c r="D58" s="133" t="s">
        <v>269</v>
      </c>
      <c r="E58" s="134"/>
      <c r="F58" s="1"/>
    </row>
    <row r="59" spans="1:6" s="68" customFormat="1" x14ac:dyDescent="0.25">
      <c r="A59" s="135"/>
      <c r="B59" s="132">
        <v>4410.12</v>
      </c>
      <c r="C59" s="133"/>
      <c r="D59" s="133" t="s">
        <v>281</v>
      </c>
      <c r="E59" s="134"/>
      <c r="F59" s="1"/>
    </row>
    <row r="60" spans="1:6" s="68" customFormat="1" x14ac:dyDescent="0.25">
      <c r="A60" s="135"/>
      <c r="B60" s="132">
        <v>19.07</v>
      </c>
      <c r="C60" s="133"/>
      <c r="D60" s="133" t="s">
        <v>271</v>
      </c>
      <c r="E60" s="134"/>
      <c r="F60" s="1"/>
    </row>
    <row r="61" spans="1:6" s="68" customFormat="1" x14ac:dyDescent="0.25">
      <c r="A61" s="135"/>
      <c r="B61" s="132">
        <v>31.38</v>
      </c>
      <c r="C61" s="133"/>
      <c r="D61" s="133" t="s">
        <v>270</v>
      </c>
      <c r="E61" s="134"/>
      <c r="F61" s="1"/>
    </row>
    <row r="62" spans="1:6" s="68" customFormat="1" x14ac:dyDescent="0.25">
      <c r="A62" s="135"/>
      <c r="B62" s="132">
        <v>50.29</v>
      </c>
      <c r="C62" s="133"/>
      <c r="D62" s="133" t="s">
        <v>157</v>
      </c>
      <c r="E62" s="134"/>
      <c r="F62" s="1"/>
    </row>
    <row r="63" spans="1:6" s="68" customFormat="1" x14ac:dyDescent="0.25">
      <c r="A63" s="135"/>
      <c r="B63" s="132"/>
      <c r="C63" s="133"/>
      <c r="D63" s="133"/>
      <c r="E63" s="134"/>
      <c r="F63" s="1"/>
    </row>
    <row r="64" spans="1:6" s="68" customFormat="1" ht="13" x14ac:dyDescent="0.25">
      <c r="A64" s="135" t="s">
        <v>301</v>
      </c>
      <c r="B64" s="132"/>
      <c r="C64" s="148" t="s">
        <v>254</v>
      </c>
      <c r="D64" s="133"/>
      <c r="E64" s="134" t="s">
        <v>247</v>
      </c>
      <c r="F64" s="1"/>
    </row>
    <row r="65" spans="1:6" s="68" customFormat="1" ht="25" x14ac:dyDescent="0.25">
      <c r="A65" s="135"/>
      <c r="B65" s="132">
        <v>556.51</v>
      </c>
      <c r="C65" s="148"/>
      <c r="D65" s="133" t="s">
        <v>310</v>
      </c>
      <c r="E65" s="134"/>
      <c r="F65" s="1"/>
    </row>
    <row r="66" spans="1:6" s="68" customFormat="1" ht="13" x14ac:dyDescent="0.25">
      <c r="A66" s="135"/>
      <c r="B66" s="132">
        <v>44.43</v>
      </c>
      <c r="C66" s="148"/>
      <c r="D66" s="133" t="s">
        <v>167</v>
      </c>
      <c r="E66" s="134"/>
      <c r="F66" s="1"/>
    </row>
    <row r="67" spans="1:6" s="68" customFormat="1" ht="13" x14ac:dyDescent="0.25">
      <c r="A67" s="135"/>
      <c r="B67" s="132">
        <v>623.19000000000005</v>
      </c>
      <c r="C67" s="148"/>
      <c r="D67" s="133" t="s">
        <v>285</v>
      </c>
      <c r="E67" s="134" t="s">
        <v>247</v>
      </c>
      <c r="F67" s="1"/>
    </row>
    <row r="68" spans="1:6" s="68" customFormat="1" ht="13" x14ac:dyDescent="0.25">
      <c r="A68" s="135"/>
      <c r="B68" s="132">
        <v>285.73</v>
      </c>
      <c r="C68" s="148"/>
      <c r="D68" s="133" t="s">
        <v>164</v>
      </c>
      <c r="E68" s="134" t="s">
        <v>288</v>
      </c>
      <c r="F68" s="1"/>
    </row>
    <row r="69" spans="1:6" s="68" customFormat="1" ht="13" x14ac:dyDescent="0.25">
      <c r="A69" s="135"/>
      <c r="B69" s="132">
        <v>40.96</v>
      </c>
      <c r="C69" s="148"/>
      <c r="D69" s="133" t="s">
        <v>189</v>
      </c>
      <c r="E69" s="134"/>
      <c r="F69" s="1"/>
    </row>
    <row r="70" spans="1:6" s="68" customFormat="1" x14ac:dyDescent="0.25">
      <c r="A70" s="135"/>
      <c r="B70" s="132"/>
      <c r="C70" s="133"/>
      <c r="D70" s="133"/>
      <c r="E70" s="134"/>
      <c r="F70" s="1"/>
    </row>
    <row r="71" spans="1:6" s="68" customFormat="1" ht="13" x14ac:dyDescent="0.25">
      <c r="A71" s="135" t="s">
        <v>286</v>
      </c>
      <c r="B71" s="132"/>
      <c r="C71" s="148" t="s">
        <v>257</v>
      </c>
      <c r="D71" s="133"/>
      <c r="E71" s="134" t="s">
        <v>249</v>
      </c>
      <c r="F71" s="1"/>
    </row>
    <row r="72" spans="1:6" s="68" customFormat="1" ht="13" x14ac:dyDescent="0.25">
      <c r="A72" s="135"/>
      <c r="B72" s="132">
        <v>8423</v>
      </c>
      <c r="C72" s="148"/>
      <c r="D72" s="133" t="s">
        <v>262</v>
      </c>
      <c r="E72" s="134"/>
      <c r="F72" s="1"/>
    </row>
    <row r="73" spans="1:6" s="68" customFormat="1" x14ac:dyDescent="0.25">
      <c r="A73" s="135"/>
      <c r="B73" s="132">
        <v>1290.32</v>
      </c>
      <c r="C73" s="133"/>
      <c r="D73" s="133" t="s">
        <v>287</v>
      </c>
      <c r="E73" s="134"/>
      <c r="F73" s="1"/>
    </row>
    <row r="74" spans="1:6" s="68" customFormat="1" x14ac:dyDescent="0.25">
      <c r="A74" s="135"/>
      <c r="B74" s="132">
        <v>53.91</v>
      </c>
      <c r="C74" s="133"/>
      <c r="D74" s="133" t="s">
        <v>157</v>
      </c>
      <c r="E74" s="134"/>
      <c r="F74" s="1"/>
    </row>
    <row r="75" spans="1:6" s="68" customFormat="1" x14ac:dyDescent="0.25">
      <c r="A75" s="135"/>
      <c r="B75" s="132"/>
      <c r="C75" s="133"/>
      <c r="D75" s="133"/>
      <c r="E75" s="134"/>
      <c r="F75" s="1"/>
    </row>
    <row r="76" spans="1:6" s="68" customFormat="1" ht="13" x14ac:dyDescent="0.25">
      <c r="A76" s="135" t="s">
        <v>229</v>
      </c>
      <c r="B76" s="132"/>
      <c r="C76" s="148" t="s">
        <v>255</v>
      </c>
      <c r="D76" s="133"/>
      <c r="E76" s="134" t="s">
        <v>295</v>
      </c>
      <c r="F76" s="1"/>
    </row>
    <row r="77" spans="1:6" s="68" customFormat="1" ht="13" x14ac:dyDescent="0.25">
      <c r="A77" s="135"/>
      <c r="B77" s="132">
        <v>0</v>
      </c>
      <c r="C77" s="148"/>
      <c r="D77" s="133" t="s">
        <v>323</v>
      </c>
      <c r="E77" s="134"/>
      <c r="F77" s="1"/>
    </row>
    <row r="78" spans="1:6" s="68" customFormat="1" ht="13" x14ac:dyDescent="0.25">
      <c r="A78" s="135"/>
      <c r="B78" s="132">
        <v>32.520000000000003</v>
      </c>
      <c r="C78" s="148"/>
      <c r="D78" s="133" t="s">
        <v>167</v>
      </c>
      <c r="E78" s="134"/>
      <c r="F78" s="1"/>
    </row>
    <row r="79" spans="1:6" s="68" customFormat="1" ht="13" x14ac:dyDescent="0.25">
      <c r="A79" s="135"/>
      <c r="B79" s="132">
        <v>420</v>
      </c>
      <c r="C79" s="148"/>
      <c r="D79" s="133" t="s">
        <v>285</v>
      </c>
      <c r="E79" s="134" t="s">
        <v>249</v>
      </c>
      <c r="F79" s="1"/>
    </row>
    <row r="80" spans="1:6" s="68" customFormat="1" ht="13" x14ac:dyDescent="0.25">
      <c r="A80" s="135"/>
      <c r="B80" s="132">
        <v>150</v>
      </c>
      <c r="C80" s="148"/>
      <c r="D80" s="133" t="s">
        <v>164</v>
      </c>
      <c r="E80" s="134" t="s">
        <v>294</v>
      </c>
      <c r="F80" s="1"/>
    </row>
    <row r="81" spans="1:6" s="68" customFormat="1" x14ac:dyDescent="0.25">
      <c r="A81" s="135"/>
      <c r="B81" s="132">
        <v>49.4</v>
      </c>
      <c r="C81" s="132"/>
      <c r="D81" s="133" t="s">
        <v>157</v>
      </c>
      <c r="E81" s="134"/>
      <c r="F81" s="1"/>
    </row>
    <row r="82" spans="1:6" s="68" customFormat="1" ht="12" customHeight="1" x14ac:dyDescent="0.25">
      <c r="A82" s="135"/>
      <c r="B82" s="132"/>
      <c r="C82" s="133"/>
      <c r="D82" s="133"/>
      <c r="E82" s="134"/>
      <c r="F82" s="1"/>
    </row>
    <row r="83" spans="1:6" s="68" customFormat="1" ht="18.75" customHeight="1" x14ac:dyDescent="0.25">
      <c r="A83" s="120"/>
      <c r="B83" s="120"/>
      <c r="C83" s="121"/>
      <c r="D83" s="121"/>
      <c r="E83" s="122"/>
      <c r="F83" s="1"/>
    </row>
    <row r="84" spans="1:6" ht="19.5" customHeight="1" x14ac:dyDescent="0.25">
      <c r="A84" s="86" t="s">
        <v>73</v>
      </c>
      <c r="B84" s="87">
        <f>SUM(B12:B83)</f>
        <v>52635.170000000006</v>
      </c>
      <c r="C84" s="142"/>
      <c r="D84" s="157"/>
      <c r="E84" s="157"/>
      <c r="F84" s="46"/>
    </row>
    <row r="85" spans="1:6" ht="10.5" customHeight="1" x14ac:dyDescent="0.3">
      <c r="A85" s="22"/>
      <c r="B85" s="22"/>
      <c r="C85" s="27"/>
      <c r="D85" s="27"/>
      <c r="E85" s="27"/>
      <c r="F85" s="27"/>
    </row>
    <row r="86" spans="1:6" ht="24.75" customHeight="1" x14ac:dyDescent="0.35">
      <c r="A86" s="162" t="s">
        <v>233</v>
      </c>
      <c r="B86" s="163"/>
      <c r="C86" s="162"/>
      <c r="D86" s="162"/>
      <c r="E86" s="162"/>
      <c r="F86" s="47"/>
    </row>
    <row r="87" spans="1:6" ht="27" customHeight="1" x14ac:dyDescent="0.25">
      <c r="A87" s="35" t="s">
        <v>68</v>
      </c>
      <c r="B87" s="35" t="s">
        <v>13</v>
      </c>
      <c r="C87" s="35" t="s">
        <v>75</v>
      </c>
      <c r="D87" s="35" t="s">
        <v>71</v>
      </c>
      <c r="E87" s="35" t="s">
        <v>72</v>
      </c>
      <c r="F87" s="48"/>
    </row>
    <row r="88" spans="1:6" s="68" customFormat="1" ht="46.5" hidden="1" x14ac:dyDescent="0.25">
      <c r="A88" s="147" t="s">
        <v>74</v>
      </c>
      <c r="B88" s="112"/>
      <c r="C88" s="113"/>
      <c r="D88" s="113"/>
      <c r="E88" s="114"/>
      <c r="F88" s="1"/>
    </row>
    <row r="89" spans="1:6" s="68" customFormat="1" ht="13" x14ac:dyDescent="0.25">
      <c r="A89" s="146">
        <v>44748</v>
      </c>
      <c r="B89" s="134"/>
      <c r="C89" s="148" t="s">
        <v>307</v>
      </c>
      <c r="D89" s="134"/>
      <c r="E89" s="134" t="s">
        <v>172</v>
      </c>
      <c r="F89" s="1"/>
    </row>
    <row r="90" spans="1:6" s="68" customFormat="1" x14ac:dyDescent="0.25">
      <c r="A90" s="131"/>
      <c r="B90" s="132">
        <v>144</v>
      </c>
      <c r="C90" s="133"/>
      <c r="D90" s="133" t="s">
        <v>156</v>
      </c>
      <c r="E90" s="134"/>
      <c r="F90" s="1"/>
    </row>
    <row r="91" spans="1:6" s="68" customFormat="1" x14ac:dyDescent="0.25">
      <c r="A91" s="131"/>
      <c r="B91" s="132">
        <v>21.74</v>
      </c>
      <c r="C91" s="133"/>
      <c r="D91" s="133" t="s">
        <v>176</v>
      </c>
      <c r="E91" s="134"/>
      <c r="F91" s="1"/>
    </row>
    <row r="92" spans="1:6" s="68" customFormat="1" x14ac:dyDescent="0.25">
      <c r="A92" s="131"/>
      <c r="B92" s="132"/>
      <c r="C92" s="133"/>
      <c r="D92" s="133"/>
      <c r="E92" s="134"/>
      <c r="F92" s="1"/>
    </row>
    <row r="93" spans="1:6" s="68" customFormat="1" ht="13" x14ac:dyDescent="0.25">
      <c r="A93" s="131" t="s">
        <v>183</v>
      </c>
      <c r="B93" s="132"/>
      <c r="C93" s="148" t="s">
        <v>243</v>
      </c>
      <c r="D93" s="133"/>
      <c r="E93" s="134" t="s">
        <v>165</v>
      </c>
      <c r="F93" s="1"/>
    </row>
    <row r="94" spans="1:6" s="68" customFormat="1" x14ac:dyDescent="0.25">
      <c r="A94" s="131"/>
      <c r="B94" s="132">
        <v>395.68</v>
      </c>
      <c r="C94" s="133"/>
      <c r="D94" s="133" t="s">
        <v>173</v>
      </c>
      <c r="E94" s="134"/>
      <c r="F94" s="1"/>
    </row>
    <row r="95" spans="1:6" s="68" customFormat="1" x14ac:dyDescent="0.25">
      <c r="A95" s="131"/>
      <c r="B95" s="132">
        <v>98.43</v>
      </c>
      <c r="C95" s="133"/>
      <c r="D95" s="133" t="s">
        <v>174</v>
      </c>
      <c r="E95" s="134"/>
      <c r="F95" s="1"/>
    </row>
    <row r="96" spans="1:6" s="68" customFormat="1" x14ac:dyDescent="0.25">
      <c r="A96" s="131"/>
      <c r="B96" s="132">
        <v>207.83</v>
      </c>
      <c r="C96" s="133"/>
      <c r="D96" s="133" t="s">
        <v>175</v>
      </c>
      <c r="E96" s="134"/>
      <c r="F96" s="1"/>
    </row>
    <row r="97" spans="1:6" s="68" customFormat="1" x14ac:dyDescent="0.25">
      <c r="A97" s="131"/>
      <c r="B97" s="132">
        <v>71.650000000000006</v>
      </c>
      <c r="C97" s="133"/>
      <c r="D97" s="133" t="s">
        <v>179</v>
      </c>
      <c r="E97" s="134"/>
      <c r="F97" s="1"/>
    </row>
    <row r="98" spans="1:6" s="68" customFormat="1" x14ac:dyDescent="0.25">
      <c r="A98" s="131"/>
      <c r="B98" s="132">
        <v>40.26</v>
      </c>
      <c r="C98" s="133"/>
      <c r="D98" s="133" t="s">
        <v>157</v>
      </c>
      <c r="E98" s="134"/>
      <c r="F98" s="1"/>
    </row>
    <row r="99" spans="1:6" s="68" customFormat="1" x14ac:dyDescent="0.25">
      <c r="A99" s="131"/>
      <c r="B99" s="132"/>
      <c r="C99" s="133"/>
      <c r="D99" s="133"/>
      <c r="E99" s="134"/>
      <c r="F99" s="1"/>
    </row>
    <row r="100" spans="1:6" s="68" customFormat="1" ht="13" x14ac:dyDescent="0.25">
      <c r="A100" s="131" t="s">
        <v>185</v>
      </c>
      <c r="B100" s="132"/>
      <c r="C100" s="148" t="s">
        <v>242</v>
      </c>
      <c r="D100" s="133"/>
      <c r="E100" s="134"/>
      <c r="F100" s="1"/>
    </row>
    <row r="101" spans="1:6" s="68" customFormat="1" x14ac:dyDescent="0.25">
      <c r="A101" s="131"/>
      <c r="B101" s="132">
        <v>490.96</v>
      </c>
      <c r="C101" s="133"/>
      <c r="D101" s="133" t="s">
        <v>186</v>
      </c>
      <c r="E101" s="134"/>
      <c r="F101" s="1"/>
    </row>
    <row r="102" spans="1:6" s="68" customFormat="1" x14ac:dyDescent="0.25">
      <c r="A102" s="131"/>
      <c r="B102" s="132">
        <v>36.090000000000003</v>
      </c>
      <c r="C102" s="133"/>
      <c r="D102" s="133" t="s">
        <v>187</v>
      </c>
      <c r="E102" s="134"/>
      <c r="F102" s="1"/>
    </row>
    <row r="103" spans="1:6" s="68" customFormat="1" x14ac:dyDescent="0.25">
      <c r="A103" s="131"/>
      <c r="B103" s="132">
        <v>35.39</v>
      </c>
      <c r="C103" s="133"/>
      <c r="D103" s="133" t="s">
        <v>157</v>
      </c>
      <c r="E103" s="134"/>
      <c r="F103" s="1"/>
    </row>
    <row r="104" spans="1:6" s="68" customFormat="1" x14ac:dyDescent="0.25">
      <c r="A104" s="131"/>
      <c r="B104" s="132"/>
      <c r="C104" s="133"/>
      <c r="D104" s="133"/>
      <c r="E104" s="134"/>
      <c r="F104" s="1"/>
    </row>
    <row r="105" spans="1:6" s="68" customFormat="1" ht="13" x14ac:dyDescent="0.25">
      <c r="A105" s="131" t="s">
        <v>188</v>
      </c>
      <c r="B105" s="132"/>
      <c r="C105" s="149" t="s">
        <v>316</v>
      </c>
      <c r="D105" s="133"/>
      <c r="E105" s="134"/>
      <c r="F105" s="1"/>
    </row>
    <row r="106" spans="1:6" s="68" customFormat="1" x14ac:dyDescent="0.25">
      <c r="A106" s="131"/>
      <c r="B106" s="132">
        <v>744.6</v>
      </c>
      <c r="C106" s="133"/>
      <c r="D106" s="133" t="s">
        <v>173</v>
      </c>
      <c r="E106" s="134"/>
      <c r="F106" s="1"/>
    </row>
    <row r="107" spans="1:6" s="68" customFormat="1" x14ac:dyDescent="0.25">
      <c r="A107" s="131"/>
      <c r="B107" s="132">
        <v>43.65</v>
      </c>
      <c r="C107" s="133"/>
      <c r="D107" s="133" t="s">
        <v>167</v>
      </c>
      <c r="E107" s="134"/>
      <c r="F107" s="1"/>
    </row>
    <row r="108" spans="1:6" s="68" customFormat="1" x14ac:dyDescent="0.25">
      <c r="A108" s="131"/>
      <c r="B108" s="132">
        <v>77.39</v>
      </c>
      <c r="C108" s="133"/>
      <c r="D108" s="133" t="s">
        <v>174</v>
      </c>
      <c r="E108" s="134"/>
      <c r="F108" s="1"/>
    </row>
    <row r="109" spans="1:6" s="68" customFormat="1" x14ac:dyDescent="0.25">
      <c r="A109" s="131"/>
      <c r="B109" s="132">
        <v>252.85</v>
      </c>
      <c r="C109" s="133"/>
      <c r="D109" s="133" t="s">
        <v>190</v>
      </c>
      <c r="E109" s="134"/>
      <c r="F109" s="1"/>
    </row>
    <row r="110" spans="1:6" s="68" customFormat="1" x14ac:dyDescent="0.25">
      <c r="A110" s="131"/>
      <c r="B110" s="132">
        <v>72.349999999999994</v>
      </c>
      <c r="C110" s="133"/>
      <c r="D110" s="133" t="s">
        <v>179</v>
      </c>
      <c r="E110" s="134"/>
      <c r="F110" s="1"/>
    </row>
    <row r="111" spans="1:6" s="68" customFormat="1" x14ac:dyDescent="0.25">
      <c r="A111" s="131"/>
      <c r="B111" s="132">
        <v>40.869999999999997</v>
      </c>
      <c r="C111" s="133"/>
      <c r="D111" s="133" t="s">
        <v>189</v>
      </c>
      <c r="E111" s="134"/>
      <c r="F111" s="1"/>
    </row>
    <row r="112" spans="1:6" s="68" customFormat="1" x14ac:dyDescent="0.25">
      <c r="A112" s="131"/>
      <c r="B112" s="132"/>
      <c r="C112" s="133"/>
      <c r="D112" s="133"/>
      <c r="E112" s="134"/>
      <c r="F112" s="1"/>
    </row>
    <row r="113" spans="1:6" s="68" customFormat="1" ht="26" x14ac:dyDescent="0.25">
      <c r="A113" s="131" t="s">
        <v>296</v>
      </c>
      <c r="B113" s="132"/>
      <c r="C113" s="148" t="s">
        <v>306</v>
      </c>
      <c r="D113" s="133"/>
      <c r="E113" s="134"/>
      <c r="F113" s="1"/>
    </row>
    <row r="114" spans="1:6" s="68" customFormat="1" x14ac:dyDescent="0.25">
      <c r="A114" s="131"/>
      <c r="B114" s="132">
        <v>691.94</v>
      </c>
      <c r="C114" s="133"/>
      <c r="D114" s="133" t="s">
        <v>184</v>
      </c>
      <c r="E114" s="134"/>
      <c r="F114" s="1"/>
    </row>
    <row r="115" spans="1:6" s="68" customFormat="1" x14ac:dyDescent="0.25">
      <c r="A115" s="131"/>
      <c r="B115" s="132">
        <v>42.87</v>
      </c>
      <c r="C115" s="133"/>
      <c r="D115" s="133" t="s">
        <v>167</v>
      </c>
      <c r="E115" s="134"/>
      <c r="F115" s="1"/>
    </row>
    <row r="116" spans="1:6" s="68" customFormat="1" x14ac:dyDescent="0.25">
      <c r="A116" s="131"/>
      <c r="B116" s="132">
        <v>48.17</v>
      </c>
      <c r="C116" s="133"/>
      <c r="D116" s="133" t="s">
        <v>157</v>
      </c>
      <c r="E116" s="134"/>
      <c r="F116" s="1"/>
    </row>
    <row r="117" spans="1:6" s="68" customFormat="1" x14ac:dyDescent="0.25">
      <c r="A117" s="131"/>
      <c r="B117" s="132"/>
      <c r="C117" s="133"/>
      <c r="D117" s="133"/>
      <c r="E117" s="134"/>
      <c r="F117" s="1"/>
    </row>
    <row r="118" spans="1:6" s="68" customFormat="1" ht="13" x14ac:dyDescent="0.25">
      <c r="A118" s="131" t="s">
        <v>192</v>
      </c>
      <c r="B118" s="132"/>
      <c r="C118" s="148" t="s">
        <v>241</v>
      </c>
      <c r="D118" s="133"/>
      <c r="E118" s="134"/>
      <c r="F118" s="1"/>
    </row>
    <row r="119" spans="1:6" s="68" customFormat="1" x14ac:dyDescent="0.25">
      <c r="A119" s="131"/>
      <c r="B119" s="132">
        <v>651.11</v>
      </c>
      <c r="C119" s="133"/>
      <c r="D119" s="133" t="s">
        <v>173</v>
      </c>
      <c r="E119" s="134"/>
      <c r="F119" s="1"/>
    </row>
    <row r="120" spans="1:6" s="68" customFormat="1" x14ac:dyDescent="0.25">
      <c r="A120" s="131"/>
      <c r="B120" s="132">
        <v>17.3</v>
      </c>
      <c r="C120" s="133"/>
      <c r="D120" s="133" t="s">
        <v>207</v>
      </c>
      <c r="E120" s="134"/>
      <c r="F120" s="1"/>
    </row>
    <row r="121" spans="1:6" s="68" customFormat="1" x14ac:dyDescent="0.25">
      <c r="A121" s="131"/>
      <c r="B121" s="132">
        <v>85</v>
      </c>
      <c r="C121" s="133"/>
      <c r="D121" s="133" t="s">
        <v>174</v>
      </c>
      <c r="E121" s="134"/>
      <c r="F121" s="1"/>
    </row>
    <row r="122" spans="1:6" s="68" customFormat="1" x14ac:dyDescent="0.25">
      <c r="A122" s="131"/>
      <c r="B122" s="132">
        <v>239.86</v>
      </c>
      <c r="C122" s="131"/>
      <c r="D122" s="132" t="s">
        <v>164</v>
      </c>
      <c r="E122" s="134"/>
      <c r="F122" s="1"/>
    </row>
    <row r="123" spans="1:6" s="68" customFormat="1" x14ac:dyDescent="0.25">
      <c r="A123" s="131"/>
      <c r="B123" s="132">
        <v>86.07</v>
      </c>
      <c r="C123" s="131"/>
      <c r="D123" s="132" t="s">
        <v>179</v>
      </c>
      <c r="E123" s="134"/>
      <c r="F123" s="1"/>
    </row>
    <row r="124" spans="1:6" s="68" customFormat="1" x14ac:dyDescent="0.25">
      <c r="A124" s="131"/>
      <c r="B124" s="132">
        <v>41.13</v>
      </c>
      <c r="C124" s="133"/>
      <c r="D124" s="133" t="s">
        <v>157</v>
      </c>
      <c r="E124" s="134"/>
      <c r="F124" s="1"/>
    </row>
    <row r="125" spans="1:6" s="68" customFormat="1" x14ac:dyDescent="0.25">
      <c r="A125" s="131"/>
      <c r="B125" s="132"/>
      <c r="C125" s="133"/>
      <c r="D125" s="133"/>
      <c r="E125" s="134"/>
      <c r="F125" s="1"/>
    </row>
    <row r="126" spans="1:6" s="68" customFormat="1" x14ac:dyDescent="0.25">
      <c r="A126" s="131"/>
      <c r="B126" s="132"/>
      <c r="C126" s="133"/>
      <c r="D126" s="133"/>
      <c r="E126" s="134"/>
      <c r="F126" s="1"/>
    </row>
    <row r="127" spans="1:6" s="68" customFormat="1" ht="13" x14ac:dyDescent="0.25">
      <c r="A127" s="131" t="s">
        <v>279</v>
      </c>
      <c r="B127" s="132"/>
      <c r="C127" s="148" t="s">
        <v>236</v>
      </c>
      <c r="D127" s="133"/>
      <c r="E127" s="134"/>
      <c r="F127" s="1"/>
    </row>
    <row r="128" spans="1:6" s="68" customFormat="1" x14ac:dyDescent="0.25">
      <c r="A128" s="131"/>
      <c r="B128" s="132">
        <v>530.75</v>
      </c>
      <c r="C128" s="133"/>
      <c r="D128" s="133" t="s">
        <v>173</v>
      </c>
      <c r="E128" s="134"/>
      <c r="F128" s="1"/>
    </row>
    <row r="129" spans="1:6" s="68" customFormat="1" x14ac:dyDescent="0.25">
      <c r="A129" s="131"/>
      <c r="B129" s="132">
        <v>45.91</v>
      </c>
      <c r="C129" s="133"/>
      <c r="D129" s="133" t="s">
        <v>167</v>
      </c>
      <c r="E129" s="134"/>
      <c r="F129" s="1"/>
    </row>
    <row r="130" spans="1:6" s="68" customFormat="1" x14ac:dyDescent="0.25">
      <c r="A130" s="131"/>
      <c r="B130" s="132">
        <v>77.13</v>
      </c>
      <c r="C130" s="133"/>
      <c r="D130" s="133" t="s">
        <v>174</v>
      </c>
      <c r="E130" s="134"/>
      <c r="F130" s="1"/>
    </row>
    <row r="131" spans="1:6" s="68" customFormat="1" x14ac:dyDescent="0.25">
      <c r="A131" s="131"/>
      <c r="B131" s="132">
        <v>63.77</v>
      </c>
      <c r="C131" s="133"/>
      <c r="D131" s="132" t="s">
        <v>179</v>
      </c>
      <c r="E131" s="134"/>
      <c r="F131" s="1"/>
    </row>
    <row r="132" spans="1:6" s="68" customFormat="1" x14ac:dyDescent="0.25">
      <c r="A132" s="131"/>
      <c r="B132" s="132">
        <v>39.74</v>
      </c>
      <c r="C132" s="133"/>
      <c r="D132" s="133" t="s">
        <v>157</v>
      </c>
      <c r="E132" s="134"/>
      <c r="F132" s="1"/>
    </row>
    <row r="133" spans="1:6" s="68" customFormat="1" x14ac:dyDescent="0.25">
      <c r="A133" s="131"/>
      <c r="B133" s="132"/>
      <c r="C133" s="133"/>
      <c r="D133" s="133"/>
      <c r="E133" s="134"/>
      <c r="F133" s="1"/>
    </row>
    <row r="134" spans="1:6" s="68" customFormat="1" ht="13" x14ac:dyDescent="0.25">
      <c r="A134" s="131" t="s">
        <v>297</v>
      </c>
      <c r="B134" s="132"/>
      <c r="C134" s="148" t="s">
        <v>315</v>
      </c>
      <c r="D134" s="133"/>
      <c r="E134" s="134"/>
      <c r="F134" s="1"/>
    </row>
    <row r="135" spans="1:6" s="68" customFormat="1" x14ac:dyDescent="0.25">
      <c r="A135" s="131"/>
      <c r="B135" s="132">
        <v>657.06</v>
      </c>
      <c r="C135" s="133"/>
      <c r="D135" s="133" t="s">
        <v>275</v>
      </c>
      <c r="E135" s="134"/>
      <c r="F135" s="1"/>
    </row>
    <row r="136" spans="1:6" s="68" customFormat="1" x14ac:dyDescent="0.25">
      <c r="A136" s="131"/>
      <c r="B136" s="132">
        <v>162.99</v>
      </c>
      <c r="C136" s="133"/>
      <c r="D136" s="132" t="s">
        <v>164</v>
      </c>
      <c r="E136" s="134"/>
      <c r="F136" s="1"/>
    </row>
    <row r="137" spans="1:6" s="68" customFormat="1" x14ac:dyDescent="0.25">
      <c r="A137" s="131"/>
      <c r="B137" s="132">
        <v>46.12</v>
      </c>
      <c r="C137" s="133"/>
      <c r="D137" s="132" t="s">
        <v>157</v>
      </c>
      <c r="E137" s="134"/>
      <c r="F137" s="1"/>
    </row>
    <row r="138" spans="1:6" s="68" customFormat="1" x14ac:dyDescent="0.25">
      <c r="A138" s="131"/>
      <c r="B138" s="132"/>
      <c r="C138" s="133"/>
      <c r="D138" s="133"/>
      <c r="E138" s="134"/>
      <c r="F138" s="1"/>
    </row>
    <row r="139" spans="1:6" s="68" customFormat="1" ht="26" x14ac:dyDescent="0.25">
      <c r="A139" s="131" t="s">
        <v>298</v>
      </c>
      <c r="B139" s="132"/>
      <c r="C139" s="148" t="s">
        <v>258</v>
      </c>
      <c r="D139" s="133"/>
      <c r="E139" s="134"/>
      <c r="F139" s="1"/>
    </row>
    <row r="140" spans="1:6" s="68" customFormat="1" x14ac:dyDescent="0.25">
      <c r="A140" s="131"/>
      <c r="B140" s="132">
        <v>408.95</v>
      </c>
      <c r="C140" s="133"/>
      <c r="D140" s="133" t="s">
        <v>173</v>
      </c>
      <c r="E140" s="134"/>
      <c r="F140" s="1"/>
    </row>
    <row r="141" spans="1:6" s="68" customFormat="1" x14ac:dyDescent="0.25">
      <c r="A141" s="131"/>
      <c r="B141" s="132">
        <v>36.26</v>
      </c>
      <c r="C141" s="133"/>
      <c r="D141" s="133" t="s">
        <v>187</v>
      </c>
      <c r="E141" s="134"/>
      <c r="F141" s="1"/>
    </row>
    <row r="142" spans="1:6" s="68" customFormat="1" x14ac:dyDescent="0.25">
      <c r="A142" s="131"/>
      <c r="B142" s="132">
        <v>78.09</v>
      </c>
      <c r="C142" s="133"/>
      <c r="D142" s="133" t="s">
        <v>174</v>
      </c>
      <c r="E142" s="134"/>
      <c r="F142" s="1"/>
    </row>
    <row r="143" spans="1:6" s="68" customFormat="1" x14ac:dyDescent="0.25">
      <c r="A143" s="131"/>
      <c r="B143" s="132">
        <v>449.2</v>
      </c>
      <c r="C143" s="133"/>
      <c r="D143" s="132" t="s">
        <v>164</v>
      </c>
      <c r="E143" s="134"/>
      <c r="F143" s="1"/>
    </row>
    <row r="144" spans="1:6" s="68" customFormat="1" x14ac:dyDescent="0.25">
      <c r="A144" s="131"/>
      <c r="B144" s="132">
        <v>78.61</v>
      </c>
      <c r="C144" s="133"/>
      <c r="D144" s="132" t="s">
        <v>179</v>
      </c>
      <c r="E144" s="134"/>
      <c r="F144" s="1"/>
    </row>
    <row r="145" spans="1:6" s="68" customFormat="1" x14ac:dyDescent="0.25">
      <c r="A145" s="131"/>
      <c r="B145" s="132">
        <v>38.78</v>
      </c>
      <c r="C145" s="133"/>
      <c r="D145" s="133" t="s">
        <v>157</v>
      </c>
      <c r="E145" s="134"/>
      <c r="F145" s="1"/>
    </row>
    <row r="146" spans="1:6" s="68" customFormat="1" x14ac:dyDescent="0.25">
      <c r="A146" s="131"/>
      <c r="B146" s="132"/>
      <c r="C146" s="133"/>
      <c r="D146" s="133"/>
      <c r="E146" s="134"/>
      <c r="F146" s="1"/>
    </row>
    <row r="147" spans="1:6" s="68" customFormat="1" hidden="1" x14ac:dyDescent="0.25">
      <c r="A147" s="131"/>
      <c r="B147" s="123"/>
      <c r="C147" s="124"/>
      <c r="D147" s="124"/>
      <c r="E147" s="125"/>
      <c r="F147" s="1"/>
    </row>
    <row r="148" spans="1:6" ht="19.5" customHeight="1" x14ac:dyDescent="0.25">
      <c r="A148" s="86" t="s">
        <v>80</v>
      </c>
      <c r="B148" s="87">
        <f>SUM(B88:B147)</f>
        <v>7390.5499999999984</v>
      </c>
      <c r="C148" s="142"/>
      <c r="D148" s="157"/>
      <c r="E148" s="157"/>
      <c r="F148" s="46"/>
    </row>
    <row r="149" spans="1:6" ht="10.5" customHeight="1" x14ac:dyDescent="0.3">
      <c r="A149" s="22"/>
      <c r="B149" s="22"/>
      <c r="C149" s="27"/>
      <c r="D149" s="27"/>
      <c r="E149" s="27"/>
      <c r="F149" s="27"/>
    </row>
    <row r="150" spans="1:6" ht="24.75" customHeight="1" x14ac:dyDescent="0.25">
      <c r="A150" s="162" t="s">
        <v>77</v>
      </c>
      <c r="B150" s="162"/>
      <c r="C150" s="162"/>
      <c r="D150" s="162"/>
      <c r="E150" s="162"/>
      <c r="F150" s="46"/>
    </row>
    <row r="151" spans="1:6" ht="27" customHeight="1" x14ac:dyDescent="0.25">
      <c r="A151" s="35" t="s">
        <v>68</v>
      </c>
      <c r="B151" s="35" t="s">
        <v>13</v>
      </c>
      <c r="C151" s="35" t="s">
        <v>78</v>
      </c>
      <c r="D151" s="35" t="s">
        <v>79</v>
      </c>
      <c r="E151" s="35" t="s">
        <v>72</v>
      </c>
      <c r="F151" s="49"/>
    </row>
    <row r="152" spans="1:6" s="68" customFormat="1" ht="13" hidden="1" x14ac:dyDescent="0.25">
      <c r="A152" s="86" t="s">
        <v>76</v>
      </c>
      <c r="B152" s="112"/>
      <c r="C152" s="113"/>
      <c r="D152" s="113"/>
      <c r="E152" s="114"/>
      <c r="F152" s="1"/>
    </row>
    <row r="153" spans="1:6" s="68" customFormat="1" x14ac:dyDescent="0.25">
      <c r="A153" s="146">
        <v>44754</v>
      </c>
      <c r="B153" s="132">
        <v>18.61</v>
      </c>
      <c r="C153" s="133" t="s">
        <v>135</v>
      </c>
      <c r="D153" s="131" t="s">
        <v>134</v>
      </c>
      <c r="E153" s="131" t="s">
        <v>129</v>
      </c>
      <c r="F153" s="1"/>
    </row>
    <row r="154" spans="1:6" s="68" customFormat="1" x14ac:dyDescent="0.25">
      <c r="A154" s="146">
        <v>44762</v>
      </c>
      <c r="B154" s="132">
        <v>20.87</v>
      </c>
      <c r="C154" s="133" t="s">
        <v>132</v>
      </c>
      <c r="D154" s="133" t="s">
        <v>128</v>
      </c>
      <c r="E154" s="134" t="s">
        <v>129</v>
      </c>
      <c r="F154" s="1"/>
    </row>
    <row r="155" spans="1:6" s="68" customFormat="1" x14ac:dyDescent="0.25">
      <c r="A155" s="146">
        <v>44769</v>
      </c>
      <c r="B155" s="132">
        <v>26.26</v>
      </c>
      <c r="C155" s="133" t="s">
        <v>130</v>
      </c>
      <c r="D155" s="133" t="s">
        <v>128</v>
      </c>
      <c r="E155" s="134" t="s">
        <v>129</v>
      </c>
      <c r="F155" s="1"/>
    </row>
    <row r="156" spans="1:6" s="68" customFormat="1" x14ac:dyDescent="0.25">
      <c r="A156" s="146">
        <v>44770</v>
      </c>
      <c r="B156" s="132">
        <v>14.52</v>
      </c>
      <c r="C156" s="133" t="s">
        <v>204</v>
      </c>
      <c r="D156" s="131" t="s">
        <v>128</v>
      </c>
      <c r="E156" s="134" t="s">
        <v>129</v>
      </c>
      <c r="F156" s="1"/>
    </row>
    <row r="157" spans="1:6" s="68" customFormat="1" x14ac:dyDescent="0.25">
      <c r="A157" s="146">
        <v>44782</v>
      </c>
      <c r="B157" s="132">
        <v>15.65</v>
      </c>
      <c r="C157" s="133" t="s">
        <v>155</v>
      </c>
      <c r="D157" s="131" t="s">
        <v>146</v>
      </c>
      <c r="E157" s="134" t="s">
        <v>129</v>
      </c>
      <c r="F157" s="1"/>
    </row>
    <row r="158" spans="1:6" s="68" customFormat="1" x14ac:dyDescent="0.25">
      <c r="A158" s="146">
        <v>44782</v>
      </c>
      <c r="B158" s="132">
        <v>12.43</v>
      </c>
      <c r="C158" s="133" t="s">
        <v>153</v>
      </c>
      <c r="D158" s="133" t="s">
        <v>154</v>
      </c>
      <c r="E158" s="134" t="s">
        <v>129</v>
      </c>
      <c r="F158" s="1"/>
    </row>
    <row r="159" spans="1:6" s="68" customFormat="1" x14ac:dyDescent="0.25">
      <c r="A159" s="146">
        <v>44806</v>
      </c>
      <c r="B159" s="132">
        <v>9.83</v>
      </c>
      <c r="C159" s="133" t="s">
        <v>145</v>
      </c>
      <c r="D159" s="131" t="s">
        <v>146</v>
      </c>
      <c r="E159" s="134" t="s">
        <v>129</v>
      </c>
      <c r="F159" s="1"/>
    </row>
    <row r="160" spans="1:6" s="68" customFormat="1" x14ac:dyDescent="0.25">
      <c r="A160" s="146">
        <v>44820</v>
      </c>
      <c r="B160" s="132">
        <v>24.78</v>
      </c>
      <c r="C160" s="133" t="s">
        <v>143</v>
      </c>
      <c r="D160" s="131" t="s">
        <v>144</v>
      </c>
      <c r="E160" s="134" t="s">
        <v>129</v>
      </c>
      <c r="F160" s="1"/>
    </row>
    <row r="161" spans="1:6" s="68" customFormat="1" x14ac:dyDescent="0.25">
      <c r="A161" s="146">
        <v>44820</v>
      </c>
      <c r="B161" s="132">
        <v>29.74</v>
      </c>
      <c r="C161" s="133" t="s">
        <v>143</v>
      </c>
      <c r="D161" s="131" t="s">
        <v>141</v>
      </c>
      <c r="E161" s="134" t="s">
        <v>129</v>
      </c>
      <c r="F161" s="1"/>
    </row>
    <row r="162" spans="1:6" s="68" customFormat="1" x14ac:dyDescent="0.25">
      <c r="A162" s="146">
        <v>44831</v>
      </c>
      <c r="B162" s="132">
        <v>20.78</v>
      </c>
      <c r="C162" s="133" t="s">
        <v>138</v>
      </c>
      <c r="D162" s="133" t="s">
        <v>137</v>
      </c>
      <c r="E162" s="134" t="s">
        <v>129</v>
      </c>
      <c r="F162" s="1"/>
    </row>
    <row r="163" spans="1:6" s="68" customFormat="1" x14ac:dyDescent="0.25">
      <c r="A163" s="146">
        <v>44831</v>
      </c>
      <c r="B163" s="132">
        <v>17.829999999999998</v>
      </c>
      <c r="C163" s="133" t="s">
        <v>139</v>
      </c>
      <c r="D163" s="133" t="s">
        <v>128</v>
      </c>
      <c r="E163" s="134" t="s">
        <v>129</v>
      </c>
      <c r="F163" s="1"/>
    </row>
    <row r="164" spans="1:6" s="68" customFormat="1" x14ac:dyDescent="0.25">
      <c r="A164" s="146">
        <v>44833</v>
      </c>
      <c r="B164" s="132">
        <v>16.78</v>
      </c>
      <c r="C164" s="133" t="s">
        <v>142</v>
      </c>
      <c r="D164" s="133" t="s">
        <v>128</v>
      </c>
      <c r="E164" s="134" t="s">
        <v>129</v>
      </c>
      <c r="F164" s="1"/>
    </row>
    <row r="165" spans="1:6" s="68" customFormat="1" x14ac:dyDescent="0.25">
      <c r="A165" s="146">
        <v>44851</v>
      </c>
      <c r="B165" s="132">
        <v>23.83</v>
      </c>
      <c r="C165" s="133" t="s">
        <v>136</v>
      </c>
      <c r="D165" s="133" t="s">
        <v>128</v>
      </c>
      <c r="E165" s="134" t="s">
        <v>129</v>
      </c>
      <c r="F165" s="1"/>
    </row>
    <row r="166" spans="1:6" s="68" customFormat="1" x14ac:dyDescent="0.25">
      <c r="A166" s="146">
        <v>44851</v>
      </c>
      <c r="B166" s="132">
        <v>56.7</v>
      </c>
      <c r="C166" s="133" t="s">
        <v>136</v>
      </c>
      <c r="D166" s="133" t="s">
        <v>137</v>
      </c>
      <c r="E166" s="134" t="s">
        <v>129</v>
      </c>
      <c r="F166" s="1"/>
    </row>
    <row r="167" spans="1:6" s="68" customFormat="1" x14ac:dyDescent="0.25">
      <c r="A167" s="146">
        <v>44851</v>
      </c>
      <c r="B167" s="132">
        <v>30.09</v>
      </c>
      <c r="C167" s="133" t="s">
        <v>136</v>
      </c>
      <c r="D167" s="133" t="s">
        <v>149</v>
      </c>
      <c r="E167" s="134" t="s">
        <v>129</v>
      </c>
      <c r="F167" s="1"/>
    </row>
    <row r="168" spans="1:6" s="68" customFormat="1" x14ac:dyDescent="0.25">
      <c r="A168" s="146">
        <v>44853</v>
      </c>
      <c r="B168" s="132">
        <v>16.52</v>
      </c>
      <c r="C168" s="133" t="s">
        <v>136</v>
      </c>
      <c r="D168" s="133" t="s">
        <v>128</v>
      </c>
      <c r="E168" s="134" t="s">
        <v>129</v>
      </c>
      <c r="F168" s="1"/>
    </row>
    <row r="169" spans="1:6" s="68" customFormat="1" x14ac:dyDescent="0.25">
      <c r="A169" s="146">
        <v>44855</v>
      </c>
      <c r="B169" s="132">
        <v>13.04</v>
      </c>
      <c r="C169" s="133" t="s">
        <v>150</v>
      </c>
      <c r="D169" s="133" t="s">
        <v>146</v>
      </c>
      <c r="E169" s="134" t="s">
        <v>129</v>
      </c>
      <c r="F169" s="1"/>
    </row>
    <row r="170" spans="1:6" s="68" customFormat="1" x14ac:dyDescent="0.25">
      <c r="A170" s="146">
        <v>44861</v>
      </c>
      <c r="B170" s="132">
        <v>50.43</v>
      </c>
      <c r="C170" s="133" t="s">
        <v>136</v>
      </c>
      <c r="D170" s="133" t="s">
        <v>151</v>
      </c>
      <c r="E170" s="134" t="s">
        <v>129</v>
      </c>
      <c r="F170" s="1"/>
    </row>
    <row r="171" spans="1:6" s="68" customFormat="1" x14ac:dyDescent="0.25">
      <c r="A171" s="146">
        <v>44861</v>
      </c>
      <c r="B171" s="132">
        <v>59.83</v>
      </c>
      <c r="C171" s="133" t="s">
        <v>136</v>
      </c>
      <c r="D171" s="133" t="s">
        <v>152</v>
      </c>
      <c r="E171" s="134" t="s">
        <v>129</v>
      </c>
      <c r="F171" s="1"/>
    </row>
    <row r="172" spans="1:6" s="68" customFormat="1" x14ac:dyDescent="0.25">
      <c r="A172" s="146">
        <v>44894</v>
      </c>
      <c r="B172" s="132">
        <v>35.130000000000003</v>
      </c>
      <c r="C172" s="133" t="s">
        <v>136</v>
      </c>
      <c r="D172" s="133" t="s">
        <v>137</v>
      </c>
      <c r="E172" s="134" t="s">
        <v>129</v>
      </c>
      <c r="F172" s="1"/>
    </row>
    <row r="173" spans="1:6" s="68" customFormat="1" x14ac:dyDescent="0.25">
      <c r="A173" s="146">
        <v>44894</v>
      </c>
      <c r="B173" s="132">
        <v>37.83</v>
      </c>
      <c r="C173" s="133" t="s">
        <v>136</v>
      </c>
      <c r="D173" s="133" t="s">
        <v>149</v>
      </c>
      <c r="E173" s="134" t="s">
        <v>129</v>
      </c>
      <c r="F173" s="1"/>
    </row>
    <row r="174" spans="1:6" s="68" customFormat="1" x14ac:dyDescent="0.25">
      <c r="A174" s="146">
        <v>44902</v>
      </c>
      <c r="B174" s="132">
        <v>19.22</v>
      </c>
      <c r="C174" s="133" t="s">
        <v>319</v>
      </c>
      <c r="D174" s="133" t="s">
        <v>128</v>
      </c>
      <c r="E174" s="134" t="s">
        <v>129</v>
      </c>
      <c r="F174" s="1"/>
    </row>
    <row r="175" spans="1:6" s="68" customFormat="1" x14ac:dyDescent="0.25">
      <c r="A175" s="146">
        <v>44972</v>
      </c>
      <c r="B175" s="132">
        <v>14.61</v>
      </c>
      <c r="C175" s="133" t="s">
        <v>276</v>
      </c>
      <c r="D175" s="133" t="s">
        <v>277</v>
      </c>
      <c r="E175" s="134" t="s">
        <v>129</v>
      </c>
      <c r="F175" s="1"/>
    </row>
    <row r="176" spans="1:6" s="68" customFormat="1" x14ac:dyDescent="0.25">
      <c r="A176" s="146">
        <v>44972</v>
      </c>
      <c r="B176" s="132">
        <v>21.74</v>
      </c>
      <c r="C176" s="133" t="s">
        <v>276</v>
      </c>
      <c r="D176" s="133" t="s">
        <v>278</v>
      </c>
      <c r="E176" s="134" t="s">
        <v>129</v>
      </c>
      <c r="F176" s="1"/>
    </row>
    <row r="177" spans="1:6" s="68" customFormat="1" x14ac:dyDescent="0.25">
      <c r="A177" s="146">
        <v>45000</v>
      </c>
      <c r="B177" s="132">
        <v>17.91</v>
      </c>
      <c r="C177" s="133" t="s">
        <v>293</v>
      </c>
      <c r="D177" s="133" t="s">
        <v>151</v>
      </c>
      <c r="E177" s="134" t="s">
        <v>129</v>
      </c>
      <c r="F177" s="1"/>
    </row>
    <row r="178" spans="1:6" s="68" customFormat="1" x14ac:dyDescent="0.25">
      <c r="A178" s="146">
        <v>45000</v>
      </c>
      <c r="B178" s="132">
        <v>21.13</v>
      </c>
      <c r="C178" s="133" t="s">
        <v>293</v>
      </c>
      <c r="D178" s="133" t="s">
        <v>152</v>
      </c>
      <c r="E178" s="134" t="s">
        <v>129</v>
      </c>
      <c r="F178" s="1"/>
    </row>
    <row r="179" spans="1:6" s="68" customFormat="1" x14ac:dyDescent="0.25">
      <c r="A179" s="146">
        <v>45007</v>
      </c>
      <c r="B179" s="132">
        <v>17.48</v>
      </c>
      <c r="C179" s="133" t="s">
        <v>292</v>
      </c>
      <c r="D179" s="133" t="s">
        <v>128</v>
      </c>
      <c r="E179" s="134" t="s">
        <v>129</v>
      </c>
      <c r="F179" s="1"/>
    </row>
    <row r="180" spans="1:6" s="68" customFormat="1" x14ac:dyDescent="0.25">
      <c r="A180" s="146">
        <v>45019</v>
      </c>
      <c r="B180" s="132">
        <v>14.35</v>
      </c>
      <c r="C180" s="133" t="s">
        <v>290</v>
      </c>
      <c r="D180" s="133" t="s">
        <v>146</v>
      </c>
      <c r="E180" s="134" t="s">
        <v>129</v>
      </c>
      <c r="F180" s="1"/>
    </row>
    <row r="181" spans="1:6" s="68" customFormat="1" x14ac:dyDescent="0.25">
      <c r="A181" s="146">
        <v>45019</v>
      </c>
      <c r="B181" s="132">
        <v>28.09</v>
      </c>
      <c r="C181" s="133" t="s">
        <v>290</v>
      </c>
      <c r="D181" s="133" t="s">
        <v>291</v>
      </c>
      <c r="E181" s="134" t="s">
        <v>129</v>
      </c>
      <c r="F181" s="1"/>
    </row>
    <row r="182" spans="1:6" s="68" customFormat="1" x14ac:dyDescent="0.25">
      <c r="A182" s="146">
        <v>45031</v>
      </c>
      <c r="B182" s="132">
        <v>15.65</v>
      </c>
      <c r="C182" s="133" t="s">
        <v>312</v>
      </c>
      <c r="D182" s="133" t="s">
        <v>289</v>
      </c>
      <c r="E182" s="134" t="s">
        <v>129</v>
      </c>
      <c r="F182" s="1"/>
    </row>
    <row r="183" spans="1:6" s="68" customFormat="1" x14ac:dyDescent="0.25">
      <c r="A183" s="146">
        <v>45042</v>
      </c>
      <c r="B183" s="132">
        <v>14.7</v>
      </c>
      <c r="C183" s="133" t="s">
        <v>145</v>
      </c>
      <c r="D183" s="133" t="s">
        <v>146</v>
      </c>
      <c r="E183" s="134" t="s">
        <v>129</v>
      </c>
      <c r="F183" s="1"/>
    </row>
    <row r="184" spans="1:6" s="68" customFormat="1" x14ac:dyDescent="0.25">
      <c r="A184" s="146">
        <v>45057</v>
      </c>
      <c r="B184" s="132">
        <v>22.17</v>
      </c>
      <c r="C184" s="133" t="s">
        <v>272</v>
      </c>
      <c r="D184" s="133" t="s">
        <v>273</v>
      </c>
      <c r="E184" s="134" t="s">
        <v>129</v>
      </c>
      <c r="F184" s="1"/>
    </row>
    <row r="185" spans="1:6" s="68" customFormat="1" x14ac:dyDescent="0.25">
      <c r="A185" s="146">
        <v>45057</v>
      </c>
      <c r="B185" s="132">
        <v>34</v>
      </c>
      <c r="C185" s="133" t="s">
        <v>272</v>
      </c>
      <c r="D185" s="133" t="s">
        <v>274</v>
      </c>
      <c r="E185" s="134" t="s">
        <v>129</v>
      </c>
      <c r="F185" s="1"/>
    </row>
    <row r="186" spans="1:6" s="68" customFormat="1" x14ac:dyDescent="0.25">
      <c r="A186" s="146">
        <v>45064</v>
      </c>
      <c r="B186" s="132">
        <v>16.350000000000001</v>
      </c>
      <c r="C186" s="133" t="s">
        <v>268</v>
      </c>
      <c r="D186" s="133" t="s">
        <v>128</v>
      </c>
      <c r="E186" s="134" t="s">
        <v>129</v>
      </c>
      <c r="F186" s="1"/>
    </row>
    <row r="187" spans="1:6" s="68" customFormat="1" x14ac:dyDescent="0.25">
      <c r="A187" s="146">
        <v>45090</v>
      </c>
      <c r="B187" s="132">
        <v>16.760000000000002</v>
      </c>
      <c r="C187" s="133" t="s">
        <v>283</v>
      </c>
      <c r="D187" s="133" t="s">
        <v>284</v>
      </c>
      <c r="E187" s="134" t="s">
        <v>129</v>
      </c>
      <c r="F187" s="1"/>
    </row>
    <row r="188" spans="1:6" s="68" customFormat="1" ht="15.75" customHeight="1" x14ac:dyDescent="0.25">
      <c r="A188" s="112"/>
      <c r="B188" s="112"/>
      <c r="C188" s="113"/>
      <c r="D188" s="113"/>
      <c r="E188" s="114"/>
      <c r="F188" s="1"/>
    </row>
    <row r="189" spans="1:6" ht="19.5" customHeight="1" x14ac:dyDescent="0.3">
      <c r="A189" s="86" t="s">
        <v>80</v>
      </c>
      <c r="B189" s="87">
        <f>SUM(B152:B188)</f>
        <v>825.6400000000001</v>
      </c>
      <c r="C189" s="22"/>
      <c r="D189" s="157"/>
      <c r="E189" s="157"/>
      <c r="F189" s="46"/>
    </row>
    <row r="190" spans="1:6" ht="10.5" customHeight="1" x14ac:dyDescent="0.3">
      <c r="B190" s="73"/>
      <c r="C190" s="22"/>
      <c r="D190" s="27"/>
      <c r="E190" s="27"/>
      <c r="F190" s="27"/>
    </row>
    <row r="191" spans="1:6" ht="34.5" customHeight="1" x14ac:dyDescent="0.25">
      <c r="A191" s="50" t="s">
        <v>81</v>
      </c>
      <c r="B191" s="74">
        <f>B84+B148+B189</f>
        <v>60851.360000000001</v>
      </c>
      <c r="C191" s="51"/>
      <c r="D191" s="51"/>
      <c r="E191" s="51"/>
      <c r="F191" s="26"/>
    </row>
    <row r="192" spans="1:6" ht="13" x14ac:dyDescent="0.3">
      <c r="A192" s="22"/>
      <c r="B192" s="22"/>
      <c r="C192" s="27"/>
      <c r="D192" s="27"/>
      <c r="E192" s="27"/>
      <c r="F192" s="27"/>
    </row>
    <row r="193" spans="1:6" ht="13" x14ac:dyDescent="0.3">
      <c r="A193" s="22"/>
      <c r="B193" s="25"/>
      <c r="C193" s="26"/>
      <c r="D193" s="26"/>
      <c r="E193" s="26"/>
      <c r="F193" s="27"/>
    </row>
    <row r="194" spans="1:6" ht="12.65" customHeight="1" x14ac:dyDescent="0.25">
      <c r="A194" s="27"/>
      <c r="B194" s="53"/>
      <c r="C194" s="53"/>
      <c r="D194" s="32"/>
      <c r="E194" s="32"/>
      <c r="F194" s="27"/>
    </row>
    <row r="195" spans="1:6" ht="13" customHeight="1" x14ac:dyDescent="0.3">
      <c r="A195" s="22"/>
      <c r="B195" s="27"/>
      <c r="C195" s="32"/>
      <c r="D195" s="27"/>
      <c r="E195" s="32"/>
      <c r="F195" s="27"/>
    </row>
    <row r="196" spans="1:6" x14ac:dyDescent="0.25">
      <c r="A196" s="27"/>
      <c r="B196" s="32"/>
      <c r="C196" s="32"/>
      <c r="D196" s="32"/>
      <c r="E196" s="54"/>
      <c r="F196" s="46"/>
    </row>
    <row r="197" spans="1:6" ht="13" x14ac:dyDescent="0.3">
      <c r="A197" s="52" t="s">
        <v>24</v>
      </c>
      <c r="B197" s="25"/>
      <c r="C197" s="26"/>
      <c r="D197" s="26"/>
      <c r="E197" s="26"/>
      <c r="F197" s="27"/>
    </row>
    <row r="198" spans="1:6" ht="13" customHeight="1" x14ac:dyDescent="0.25">
      <c r="A198" s="23" t="s">
        <v>82</v>
      </c>
      <c r="B198" s="27"/>
      <c r="C198" s="32"/>
      <c r="D198" s="27"/>
      <c r="E198" s="32"/>
      <c r="F198" s="27"/>
    </row>
    <row r="199" spans="1:6" x14ac:dyDescent="0.25">
      <c r="A199" s="31" t="s">
        <v>83</v>
      </c>
      <c r="B199" s="32"/>
      <c r="C199" s="32"/>
      <c r="D199" s="32"/>
      <c r="E199" s="54"/>
      <c r="F199" s="46"/>
    </row>
    <row r="200" spans="1:6" x14ac:dyDescent="0.25">
      <c r="A200" s="31" t="s">
        <v>84</v>
      </c>
      <c r="B200" s="36"/>
      <c r="C200" s="36"/>
      <c r="D200" s="36"/>
      <c r="E200" s="54"/>
      <c r="F200" s="46"/>
    </row>
    <row r="201" spans="1:6" x14ac:dyDescent="0.25">
      <c r="A201" s="23" t="s">
        <v>30</v>
      </c>
      <c r="B201" s="27"/>
      <c r="C201" s="27"/>
      <c r="D201" s="27"/>
      <c r="E201" s="46"/>
      <c r="F201" s="46"/>
    </row>
    <row r="202" spans="1:6" hidden="1" x14ac:dyDescent="0.25">
      <c r="A202" s="31" t="s">
        <v>85</v>
      </c>
      <c r="B202" s="27"/>
      <c r="C202" s="27"/>
      <c r="D202" s="27"/>
      <c r="E202" s="46"/>
      <c r="F202" s="46"/>
    </row>
    <row r="203" spans="1:6" hidden="1" x14ac:dyDescent="0.25">
      <c r="A203" s="31" t="s">
        <v>86</v>
      </c>
    </row>
    <row r="204" spans="1:6" hidden="1" x14ac:dyDescent="0.25">
      <c r="A204" s="36" t="s">
        <v>87</v>
      </c>
    </row>
    <row r="205" spans="1:6" hidden="1" x14ac:dyDescent="0.25">
      <c r="A205" s="40"/>
    </row>
    <row r="206" spans="1:6" hidden="1" x14ac:dyDescent="0.25">
      <c r="A206" s="40"/>
    </row>
    <row r="207" spans="1:6" ht="12.75" hidden="1" customHeight="1" x14ac:dyDescent="0.25"/>
    <row r="208" spans="1:6" hidden="1" x14ac:dyDescent="0.25"/>
    <row r="209" spans="1:6" hidden="1" x14ac:dyDescent="0.25"/>
    <row r="210" spans="1:6" hidden="1" x14ac:dyDescent="0.25">
      <c r="B210" s="46"/>
      <c r="C210" s="46"/>
      <c r="D210" s="46"/>
      <c r="E210" s="46"/>
      <c r="F210" s="46"/>
    </row>
    <row r="211" spans="1:6" hidden="1" x14ac:dyDescent="0.25">
      <c r="B211" s="46"/>
      <c r="C211" s="46"/>
      <c r="D211" s="46"/>
      <c r="E211" s="46"/>
      <c r="F211" s="46"/>
    </row>
    <row r="212" spans="1:6" hidden="1" x14ac:dyDescent="0.25">
      <c r="B212" s="46"/>
      <c r="C212" s="46"/>
      <c r="D212" s="46"/>
      <c r="E212" s="46"/>
      <c r="F212" s="46"/>
    </row>
    <row r="213" spans="1:6" hidden="1" x14ac:dyDescent="0.25">
      <c r="B213" s="46"/>
      <c r="C213" s="46"/>
      <c r="D213" s="46"/>
      <c r="E213" s="46"/>
      <c r="F213" s="46"/>
    </row>
    <row r="214" spans="1:6" hidden="1" x14ac:dyDescent="0.25">
      <c r="A214" s="55"/>
      <c r="B214" s="46"/>
      <c r="C214" s="46"/>
      <c r="D214" s="46"/>
      <c r="E214" s="46"/>
      <c r="F214" s="46"/>
    </row>
    <row r="215" spans="1:6" hidden="1" x14ac:dyDescent="0.25">
      <c r="A215" s="55"/>
    </row>
    <row r="216" spans="1:6" hidden="1" x14ac:dyDescent="0.25">
      <c r="A216" s="55"/>
    </row>
    <row r="217" spans="1:6" hidden="1" x14ac:dyDescent="0.25">
      <c r="A217" s="55"/>
    </row>
    <row r="218" spans="1:6" hidden="1" x14ac:dyDescent="0.25">
      <c r="A218" s="55"/>
    </row>
    <row r="219" spans="1:6" hidden="1" x14ac:dyDescent="0.25"/>
    <row r="220" spans="1:6" hidden="1" x14ac:dyDescent="0.25"/>
    <row r="221" spans="1:6" hidden="1" x14ac:dyDescent="0.25"/>
    <row r="222" spans="1:6" hidden="1" x14ac:dyDescent="0.25"/>
    <row r="223" spans="1:6" x14ac:dyDescent="0.25"/>
    <row r="224" spans="1:6"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hidden="1" x14ac:dyDescent="0.25"/>
    <row r="237" hidden="1" x14ac:dyDescent="0.25"/>
    <row r="238" hidden="1" x14ac:dyDescent="0.25"/>
    <row r="239" hidden="1"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sheetData>
  <sheetProtection formatCells="0" formatRows="0" insertColumns="0" insertRows="0" deleteRows="0"/>
  <mergeCells count="15">
    <mergeCell ref="B7:E7"/>
    <mergeCell ref="B5:E5"/>
    <mergeCell ref="D189:E189"/>
    <mergeCell ref="A1:E1"/>
    <mergeCell ref="B2:E2"/>
    <mergeCell ref="B3:E3"/>
    <mergeCell ref="B4:E4"/>
    <mergeCell ref="A8:E8"/>
    <mergeCell ref="A9:E9"/>
    <mergeCell ref="B6:E6"/>
    <mergeCell ref="D84:E84"/>
    <mergeCell ref="D148:E148"/>
    <mergeCell ref="A10:E10"/>
    <mergeCell ref="A150:E150"/>
    <mergeCell ref="A86:E8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90 A192 A12 A85">
      <formula1>$B$4</formula1>
      <formula2>$B$5</formula2>
    </dataValidation>
    <dataValidation allowBlank="1" showInputMessage="1" showErrorMessage="1" prompt="Insert additional rows as needed:_x000a_- 'right click' on a row number (left of screen)_x000a_- select 'Insert' (this will insert a row above it)" sqref="A151 A87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9 A83 A89 A92:A106 A108:A114 A116:A119 A121:A149 A153:A187 A21:A81">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B88 B12:B30 B32:B40 B90:B147 B42:B83 B152:B188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6"/>
  <sheetViews>
    <sheetView topLeftCell="A10" zoomScaleNormal="100" workbookViewId="0">
      <selection activeCell="C22" sqref="C22"/>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53" t="s">
        <v>60</v>
      </c>
      <c r="B1" s="153"/>
      <c r="C1" s="153"/>
      <c r="D1" s="153"/>
      <c r="E1" s="153"/>
      <c r="F1" s="38"/>
    </row>
    <row r="2" spans="1:6" ht="21" customHeight="1" x14ac:dyDescent="0.25">
      <c r="A2" s="4" t="s">
        <v>3</v>
      </c>
      <c r="B2" s="156" t="s">
        <v>122</v>
      </c>
      <c r="C2" s="156"/>
      <c r="D2" s="156"/>
      <c r="E2" s="156"/>
      <c r="F2" s="38"/>
    </row>
    <row r="3" spans="1:6" ht="21" customHeight="1" x14ac:dyDescent="0.25">
      <c r="A3" s="4" t="s">
        <v>61</v>
      </c>
      <c r="B3" s="156" t="s">
        <v>123</v>
      </c>
      <c r="C3" s="156"/>
      <c r="D3" s="156"/>
      <c r="E3" s="156"/>
      <c r="F3" s="38"/>
    </row>
    <row r="4" spans="1:6" ht="21" customHeight="1" x14ac:dyDescent="0.25">
      <c r="A4" s="4" t="s">
        <v>62</v>
      </c>
      <c r="B4" s="156">
        <v>44743</v>
      </c>
      <c r="C4" s="156"/>
      <c r="D4" s="156"/>
      <c r="E4" s="156"/>
      <c r="F4" s="38"/>
    </row>
    <row r="5" spans="1:6" ht="21" customHeight="1" x14ac:dyDescent="0.25">
      <c r="A5" s="4" t="s">
        <v>63</v>
      </c>
      <c r="B5" s="156">
        <v>45107</v>
      </c>
      <c r="C5" s="156"/>
      <c r="D5" s="156"/>
      <c r="E5" s="156"/>
      <c r="F5" s="38"/>
    </row>
    <row r="6" spans="1:6" ht="21" customHeight="1" x14ac:dyDescent="0.25">
      <c r="A6" s="4" t="s">
        <v>64</v>
      </c>
      <c r="B6" s="151" t="s">
        <v>32</v>
      </c>
      <c r="C6" s="151"/>
      <c r="D6" s="151"/>
      <c r="E6" s="151"/>
      <c r="F6" s="38"/>
    </row>
    <row r="7" spans="1:6" ht="21" customHeight="1" x14ac:dyDescent="0.25">
      <c r="A7" s="4" t="s">
        <v>7</v>
      </c>
      <c r="B7" s="151" t="s">
        <v>34</v>
      </c>
      <c r="C7" s="151"/>
      <c r="D7" s="151"/>
      <c r="E7" s="151"/>
      <c r="F7" s="38"/>
    </row>
    <row r="8" spans="1:6" ht="35.25" customHeight="1" x14ac:dyDescent="0.35">
      <c r="A8" s="166" t="s">
        <v>88</v>
      </c>
      <c r="B8" s="166"/>
      <c r="C8" s="167"/>
      <c r="D8" s="167"/>
      <c r="E8" s="167"/>
      <c r="F8" s="42"/>
    </row>
    <row r="9" spans="1:6" ht="35.25" customHeight="1" x14ac:dyDescent="0.35">
      <c r="A9" s="164" t="s">
        <v>89</v>
      </c>
      <c r="B9" s="165"/>
      <c r="C9" s="165"/>
      <c r="D9" s="165"/>
      <c r="E9" s="165"/>
      <c r="F9" s="42"/>
    </row>
    <row r="10" spans="1:6" ht="27" customHeight="1" x14ac:dyDescent="0.25">
      <c r="A10" s="35" t="s">
        <v>90</v>
      </c>
      <c r="B10" s="35" t="s">
        <v>13</v>
      </c>
      <c r="C10" s="35" t="s">
        <v>91</v>
      </c>
      <c r="D10" s="35" t="s">
        <v>92</v>
      </c>
      <c r="E10" s="35" t="s">
        <v>72</v>
      </c>
      <c r="F10" s="23"/>
    </row>
    <row r="11" spans="1:6" s="68" customFormat="1" hidden="1" x14ac:dyDescent="0.25">
      <c r="A11" s="115"/>
      <c r="B11" s="112"/>
      <c r="C11" s="116"/>
      <c r="D11" s="116"/>
      <c r="E11" s="117"/>
      <c r="F11" s="2"/>
    </row>
    <row r="12" spans="1:6" s="68" customFormat="1" x14ac:dyDescent="0.25">
      <c r="A12" s="131">
        <v>44761</v>
      </c>
      <c r="B12" s="132">
        <v>44.43</v>
      </c>
      <c r="C12" s="136" t="s">
        <v>196</v>
      </c>
      <c r="D12" s="136" t="s">
        <v>182</v>
      </c>
      <c r="E12" s="137" t="s">
        <v>129</v>
      </c>
      <c r="F12" s="2"/>
    </row>
    <row r="13" spans="1:6" s="68" customFormat="1" x14ac:dyDescent="0.25">
      <c r="A13" s="131">
        <v>44762</v>
      </c>
      <c r="B13" s="132">
        <v>1446.96</v>
      </c>
      <c r="C13" s="136" t="s">
        <v>265</v>
      </c>
      <c r="D13" s="136" t="s">
        <v>133</v>
      </c>
      <c r="E13" s="137" t="s">
        <v>129</v>
      </c>
      <c r="F13" s="2"/>
    </row>
    <row r="14" spans="1:6" s="68" customFormat="1" ht="25" x14ac:dyDescent="0.25">
      <c r="A14" s="131">
        <v>44785</v>
      </c>
      <c r="B14" s="132">
        <v>203.46</v>
      </c>
      <c r="C14" s="136" t="s">
        <v>318</v>
      </c>
      <c r="D14" s="136" t="s">
        <v>177</v>
      </c>
      <c r="E14" s="137" t="s">
        <v>129</v>
      </c>
      <c r="F14" s="2"/>
    </row>
    <row r="15" spans="1:6" s="68" customFormat="1" x14ac:dyDescent="0.25">
      <c r="A15" s="131">
        <v>44797</v>
      </c>
      <c r="B15" s="132">
        <v>1209.81</v>
      </c>
      <c r="C15" s="136" t="s">
        <v>266</v>
      </c>
      <c r="D15" s="136" t="s">
        <v>178</v>
      </c>
      <c r="E15" s="137" t="s">
        <v>129</v>
      </c>
      <c r="F15" s="2"/>
    </row>
    <row r="16" spans="1:6" s="68" customFormat="1" x14ac:dyDescent="0.25">
      <c r="A16" s="131">
        <v>44823</v>
      </c>
      <c r="B16" s="132">
        <v>49.57</v>
      </c>
      <c r="C16" s="136" t="s">
        <v>267</v>
      </c>
      <c r="D16" s="136" t="s">
        <v>182</v>
      </c>
      <c r="E16" s="137" t="s">
        <v>129</v>
      </c>
      <c r="F16" s="2"/>
    </row>
    <row r="17" spans="1:6" s="68" customFormat="1" ht="25" x14ac:dyDescent="0.25">
      <c r="A17" s="131">
        <v>44965</v>
      </c>
      <c r="B17" s="132">
        <v>44.32</v>
      </c>
      <c r="C17" s="136" t="s">
        <v>317</v>
      </c>
      <c r="D17" s="136" t="s">
        <v>182</v>
      </c>
      <c r="E17" s="137" t="s">
        <v>248</v>
      </c>
      <c r="F17" s="2"/>
    </row>
    <row r="18" spans="1:6" s="68" customFormat="1" x14ac:dyDescent="0.25">
      <c r="A18" s="131">
        <v>44974</v>
      </c>
      <c r="B18" s="132">
        <v>99.04</v>
      </c>
      <c r="C18" s="136" t="s">
        <v>217</v>
      </c>
      <c r="D18" s="136" t="s">
        <v>264</v>
      </c>
      <c r="E18" s="137" t="s">
        <v>129</v>
      </c>
      <c r="F18" s="2"/>
    </row>
    <row r="19" spans="1:6" s="68" customFormat="1" x14ac:dyDescent="0.25">
      <c r="A19" s="131">
        <v>44978</v>
      </c>
      <c r="B19" s="132">
        <v>785.3</v>
      </c>
      <c r="C19" s="136" t="s">
        <v>266</v>
      </c>
      <c r="D19" s="136" t="s">
        <v>263</v>
      </c>
      <c r="E19" s="137" t="s">
        <v>129</v>
      </c>
      <c r="F19" s="2"/>
    </row>
    <row r="20" spans="1:6" s="68" customFormat="1" x14ac:dyDescent="0.25">
      <c r="A20" s="131">
        <v>45015</v>
      </c>
      <c r="B20" s="132">
        <v>539.14</v>
      </c>
      <c r="C20" s="136" t="s">
        <v>266</v>
      </c>
      <c r="D20" s="136" t="s">
        <v>234</v>
      </c>
      <c r="E20" s="137" t="s">
        <v>129</v>
      </c>
      <c r="F20" s="2"/>
    </row>
    <row r="21" spans="1:6" s="68" customFormat="1" x14ac:dyDescent="0.25">
      <c r="A21" s="131">
        <v>45020</v>
      </c>
      <c r="B21" s="132">
        <v>158.69999999999999</v>
      </c>
      <c r="C21" s="136" t="s">
        <v>222</v>
      </c>
      <c r="D21" s="136" t="s">
        <v>177</v>
      </c>
      <c r="E21" s="137" t="s">
        <v>129</v>
      </c>
      <c r="F21" s="2"/>
    </row>
    <row r="22" spans="1:6" s="68" customFormat="1" x14ac:dyDescent="0.25">
      <c r="A22" s="131">
        <v>45027</v>
      </c>
      <c r="B22" s="132">
        <v>746.09</v>
      </c>
      <c r="C22" s="136" t="s">
        <v>320</v>
      </c>
      <c r="D22" s="136" t="s">
        <v>314</v>
      </c>
      <c r="E22" s="137" t="s">
        <v>313</v>
      </c>
      <c r="F22" s="2"/>
    </row>
    <row r="23" spans="1:6" s="68" customFormat="1" x14ac:dyDescent="0.25">
      <c r="A23" s="131">
        <v>45079</v>
      </c>
      <c r="B23" s="132">
        <v>299.57</v>
      </c>
      <c r="C23" s="136" t="s">
        <v>280</v>
      </c>
      <c r="D23" s="136" t="s">
        <v>177</v>
      </c>
      <c r="E23" s="137" t="s">
        <v>129</v>
      </c>
      <c r="F23" s="2"/>
    </row>
    <row r="24" spans="1:6" s="68" customFormat="1" x14ac:dyDescent="0.25">
      <c r="A24" s="135"/>
      <c r="B24" s="132"/>
      <c r="C24" s="136"/>
      <c r="D24" s="136"/>
      <c r="E24" s="137"/>
      <c r="F24" s="2"/>
    </row>
    <row r="25" spans="1:6" s="68" customFormat="1" ht="11.25" hidden="1" customHeight="1" x14ac:dyDescent="0.25">
      <c r="A25" s="115"/>
      <c r="B25" s="112"/>
      <c r="C25" s="116"/>
      <c r="D25" s="116"/>
      <c r="E25" s="117"/>
      <c r="F25" s="2"/>
    </row>
    <row r="26" spans="1:6" ht="34.5" customHeight="1" x14ac:dyDescent="0.25">
      <c r="A26" s="69" t="s">
        <v>93</v>
      </c>
      <c r="B26" s="78">
        <f>SUM(B11:B25)</f>
        <v>5626.39</v>
      </c>
      <c r="C26" s="85" t="str">
        <f>IF(SUBTOTAL(3,B11:B25)=SUBTOTAL(103,B11:B25),'Summary and sign-off'!$A$48,'Summary and sign-off'!$A$49)</f>
        <v>Check - there are no hidden rows with data</v>
      </c>
      <c r="D26" s="157" t="str">
        <f>IF('Summary and sign-off'!F58='Summary and sign-off'!F54,'Summary and sign-off'!A51,'Summary and sign-off'!A50)</f>
        <v>Check - each entry provides sufficient information</v>
      </c>
      <c r="E26" s="157"/>
      <c r="F26" s="2"/>
    </row>
    <row r="27" spans="1:6" ht="13" x14ac:dyDescent="0.3">
      <c r="A27" s="21"/>
      <c r="B27" s="20"/>
      <c r="C27" s="20"/>
      <c r="D27" s="20"/>
      <c r="E27" s="20"/>
      <c r="F27" s="38"/>
    </row>
    <row r="28" spans="1:6" ht="13" x14ac:dyDescent="0.3">
      <c r="A28" s="21" t="s">
        <v>24</v>
      </c>
      <c r="B28" s="22"/>
      <c r="C28" s="27"/>
      <c r="D28" s="20"/>
      <c r="E28" s="20"/>
      <c r="F28" s="38"/>
    </row>
    <row r="29" spans="1:6" ht="12.75" customHeight="1" x14ac:dyDescent="0.25">
      <c r="A29" s="23" t="s">
        <v>94</v>
      </c>
      <c r="B29" s="23"/>
      <c r="C29" s="23"/>
      <c r="D29" s="23"/>
      <c r="E29" s="23"/>
      <c r="F29" s="38"/>
    </row>
    <row r="30" spans="1:6" x14ac:dyDescent="0.25">
      <c r="A30" s="23" t="s">
        <v>95</v>
      </c>
      <c r="B30" s="31"/>
      <c r="C30" s="43"/>
      <c r="D30" s="44"/>
      <c r="E30" s="44"/>
      <c r="F30" s="38"/>
    </row>
    <row r="31" spans="1:6" ht="13" x14ac:dyDescent="0.3">
      <c r="A31" s="23" t="s">
        <v>30</v>
      </c>
      <c r="B31" s="25"/>
      <c r="C31" s="26"/>
      <c r="D31" s="26"/>
      <c r="E31" s="26"/>
      <c r="F31" s="27"/>
    </row>
    <row r="32" spans="1:6" x14ac:dyDescent="0.25">
      <c r="A32" s="31" t="s">
        <v>96</v>
      </c>
      <c r="B32" s="31"/>
      <c r="C32" s="43"/>
      <c r="D32" s="43"/>
      <c r="E32" s="43"/>
      <c r="F32" s="38"/>
    </row>
    <row r="33" spans="1:6" ht="12.75" customHeight="1" x14ac:dyDescent="0.25">
      <c r="A33" s="31" t="s">
        <v>97</v>
      </c>
      <c r="B33" s="31"/>
      <c r="C33" s="45"/>
      <c r="D33" s="45"/>
      <c r="E33" s="33"/>
      <c r="F33" s="38"/>
    </row>
    <row r="34" spans="1:6" x14ac:dyDescent="0.25">
      <c r="A34" s="20"/>
      <c r="B34" s="20"/>
      <c r="C34" s="20"/>
      <c r="D34" s="20"/>
      <c r="E34" s="20"/>
      <c r="F34" s="38"/>
    </row>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x14ac:dyDescent="0.25"/>
    <row r="55" x14ac:dyDescent="0.25"/>
    <row r="56" x14ac:dyDescent="0.25"/>
  </sheetData>
  <sheetProtection formatCells="0" insertRows="0" deleteRows="0"/>
  <mergeCells count="10">
    <mergeCell ref="D26:E2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1"/>
  <sheetViews>
    <sheetView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53" t="s">
        <v>60</v>
      </c>
      <c r="B1" s="153"/>
      <c r="C1" s="153"/>
      <c r="D1" s="153"/>
      <c r="E1" s="153"/>
      <c r="F1" s="24"/>
    </row>
    <row r="2" spans="1:6" ht="21" customHeight="1" x14ac:dyDescent="0.25">
      <c r="A2" s="4" t="s">
        <v>3</v>
      </c>
      <c r="B2" s="156" t="s">
        <v>122</v>
      </c>
      <c r="C2" s="156"/>
      <c r="D2" s="156"/>
      <c r="E2" s="156"/>
      <c r="F2" s="24"/>
    </row>
    <row r="3" spans="1:6" ht="21" customHeight="1" x14ac:dyDescent="0.25">
      <c r="A3" s="4" t="s">
        <v>61</v>
      </c>
      <c r="B3" s="156" t="s">
        <v>123</v>
      </c>
      <c r="C3" s="156"/>
      <c r="D3" s="156"/>
      <c r="E3" s="156"/>
      <c r="F3" s="24"/>
    </row>
    <row r="4" spans="1:6" ht="21" customHeight="1" x14ac:dyDescent="0.25">
      <c r="A4" s="4" t="s">
        <v>62</v>
      </c>
      <c r="B4" s="156">
        <v>44743</v>
      </c>
      <c r="C4" s="156"/>
      <c r="D4" s="156"/>
      <c r="E4" s="156"/>
      <c r="F4" s="24"/>
    </row>
    <row r="5" spans="1:6" ht="21" customHeight="1" x14ac:dyDescent="0.25">
      <c r="A5" s="4" t="s">
        <v>63</v>
      </c>
      <c r="B5" s="156">
        <v>45107</v>
      </c>
      <c r="C5" s="156"/>
      <c r="D5" s="156"/>
      <c r="E5" s="156"/>
      <c r="F5" s="24"/>
    </row>
    <row r="6" spans="1:6" ht="21" customHeight="1" x14ac:dyDescent="0.25">
      <c r="A6" s="4" t="s">
        <v>64</v>
      </c>
      <c r="B6" s="151" t="s">
        <v>32</v>
      </c>
      <c r="C6" s="151"/>
      <c r="D6" s="151"/>
      <c r="E6" s="151"/>
      <c r="F6" s="34"/>
    </row>
    <row r="7" spans="1:6" ht="21" customHeight="1" x14ac:dyDescent="0.25">
      <c r="A7" s="4" t="s">
        <v>7</v>
      </c>
      <c r="B7" s="151" t="s">
        <v>34</v>
      </c>
      <c r="C7" s="151"/>
      <c r="D7" s="151"/>
      <c r="E7" s="151"/>
      <c r="F7" s="34"/>
    </row>
    <row r="8" spans="1:6" ht="35.25" customHeight="1" x14ac:dyDescent="0.25">
      <c r="A8" s="159" t="s">
        <v>98</v>
      </c>
      <c r="B8" s="159"/>
      <c r="C8" s="167"/>
      <c r="D8" s="167"/>
      <c r="E8" s="167"/>
      <c r="F8" s="24"/>
    </row>
    <row r="9" spans="1:6" ht="35.25" customHeight="1" x14ac:dyDescent="0.25">
      <c r="A9" s="168" t="s">
        <v>99</v>
      </c>
      <c r="B9" s="169"/>
      <c r="C9" s="169"/>
      <c r="D9" s="169"/>
      <c r="E9" s="169"/>
      <c r="F9" s="24"/>
    </row>
    <row r="10" spans="1:6" ht="27" customHeight="1" x14ac:dyDescent="0.25">
      <c r="A10" s="35" t="s">
        <v>68</v>
      </c>
      <c r="B10" s="35" t="s">
        <v>13</v>
      </c>
      <c r="C10" s="35" t="s">
        <v>100</v>
      </c>
      <c r="D10" s="35" t="s">
        <v>101</v>
      </c>
      <c r="E10" s="35" t="s">
        <v>72</v>
      </c>
      <c r="F10" s="36"/>
    </row>
    <row r="11" spans="1:6" s="68" customFormat="1" hidden="1" x14ac:dyDescent="0.25">
      <c r="A11" s="115"/>
      <c r="B11" s="112"/>
      <c r="C11" s="116"/>
      <c r="D11" s="116"/>
      <c r="E11" s="117"/>
      <c r="F11" s="3"/>
    </row>
    <row r="12" spans="1:6" s="68" customFormat="1" x14ac:dyDescent="0.25">
      <c r="A12" s="131">
        <v>44810</v>
      </c>
      <c r="B12" s="132">
        <v>30.43</v>
      </c>
      <c r="C12" s="136" t="s">
        <v>180</v>
      </c>
      <c r="D12" s="136" t="s">
        <v>181</v>
      </c>
      <c r="E12" s="137" t="s">
        <v>129</v>
      </c>
      <c r="F12" s="3"/>
    </row>
    <row r="13" spans="1:6" s="68" customFormat="1" x14ac:dyDescent="0.25">
      <c r="A13" s="131">
        <v>44833</v>
      </c>
      <c r="B13" s="132">
        <v>16.52</v>
      </c>
      <c r="C13" s="136" t="s">
        <v>148</v>
      </c>
      <c r="D13" s="136" t="s">
        <v>147</v>
      </c>
      <c r="E13" s="137" t="s">
        <v>129</v>
      </c>
      <c r="F13" s="3"/>
    </row>
    <row r="14" spans="1:6" s="68" customFormat="1" x14ac:dyDescent="0.25">
      <c r="A14" s="135"/>
      <c r="B14" s="132"/>
      <c r="C14" s="136"/>
      <c r="D14" s="136"/>
      <c r="E14" s="137"/>
      <c r="F14" s="3"/>
    </row>
    <row r="15" spans="1:6" s="68" customFormat="1" hidden="1" x14ac:dyDescent="0.25">
      <c r="A15" s="115"/>
      <c r="B15" s="112"/>
      <c r="C15" s="116"/>
      <c r="D15" s="116"/>
      <c r="E15" s="117"/>
      <c r="F15" s="3"/>
    </row>
    <row r="16" spans="1:6" ht="34.5" customHeight="1" x14ac:dyDescent="0.25">
      <c r="A16" s="69" t="s">
        <v>102</v>
      </c>
      <c r="B16" s="78">
        <f>SUM(B11:B15)</f>
        <v>46.95</v>
      </c>
      <c r="C16" s="85" t="str">
        <f>IF(SUBTOTAL(3,B11:B15)=SUBTOTAL(103,B11:B15),'Summary and sign-off'!$A$48,'Summary and sign-off'!$A$49)</f>
        <v>Check - there are no hidden rows with data</v>
      </c>
      <c r="D16" s="157" t="str">
        <f>IF('Summary and sign-off'!F59='Summary and sign-off'!F54,'Summary and sign-off'!A51,'Summary and sign-off'!A50)</f>
        <v>Check - each entry provides sufficient information</v>
      </c>
      <c r="E16" s="157"/>
      <c r="F16" s="37"/>
    </row>
    <row r="17" spans="1:6" ht="14.15" customHeight="1" x14ac:dyDescent="0.25">
      <c r="A17" s="38"/>
      <c r="B17" s="27"/>
      <c r="C17" s="20"/>
      <c r="D17" s="20"/>
      <c r="E17" s="20"/>
      <c r="F17" s="24"/>
    </row>
    <row r="18" spans="1:6" ht="13" x14ac:dyDescent="0.3">
      <c r="A18" s="21" t="s">
        <v>103</v>
      </c>
      <c r="B18" s="20"/>
      <c r="C18" s="20"/>
      <c r="D18" s="20"/>
      <c r="E18" s="20"/>
      <c r="F18" s="24"/>
    </row>
    <row r="19" spans="1:6" ht="12.65" customHeight="1" x14ac:dyDescent="0.25">
      <c r="A19" s="23" t="s">
        <v>82</v>
      </c>
      <c r="B19" s="20"/>
      <c r="C19" s="20"/>
      <c r="D19" s="20"/>
      <c r="E19" s="20"/>
      <c r="F19" s="24"/>
    </row>
    <row r="20" spans="1:6" ht="13" x14ac:dyDescent="0.3">
      <c r="A20" s="23" t="s">
        <v>30</v>
      </c>
      <c r="B20" s="25"/>
      <c r="C20" s="26"/>
      <c r="D20" s="26"/>
      <c r="E20" s="26"/>
      <c r="F20" s="27"/>
    </row>
    <row r="21" spans="1:6" x14ac:dyDescent="0.25">
      <c r="A21" s="31" t="s">
        <v>96</v>
      </c>
      <c r="B21" s="32"/>
      <c r="C21" s="27"/>
      <c r="D21" s="27"/>
      <c r="E21" s="27"/>
      <c r="F21" s="27"/>
    </row>
    <row r="22" spans="1:6" ht="12.75" customHeight="1" x14ac:dyDescent="0.25">
      <c r="A22" s="31" t="s">
        <v>97</v>
      </c>
      <c r="B22" s="39"/>
      <c r="C22" s="33"/>
      <c r="D22" s="33"/>
      <c r="E22" s="33"/>
      <c r="F22" s="33"/>
    </row>
    <row r="23" spans="1:6" x14ac:dyDescent="0.25">
      <c r="A23" s="38"/>
      <c r="B23" s="40"/>
      <c r="C23" s="20"/>
      <c r="D23" s="20"/>
      <c r="E23" s="20"/>
      <c r="F23" s="38"/>
    </row>
    <row r="24" spans="1:6" hidden="1" x14ac:dyDescent="0.25">
      <c r="A24" s="20"/>
      <c r="B24" s="20"/>
      <c r="C24" s="20"/>
      <c r="D24" s="20"/>
      <c r="E24" s="38"/>
    </row>
    <row r="25" spans="1:6" ht="12.75" hidden="1" customHeight="1" x14ac:dyDescent="0.25"/>
    <row r="26" spans="1:6" hidden="1" x14ac:dyDescent="0.25">
      <c r="A26" s="41"/>
      <c r="B26" s="41"/>
      <c r="C26" s="41"/>
      <c r="D26" s="41"/>
      <c r="E26" s="41"/>
      <c r="F26" s="24"/>
    </row>
    <row r="27" spans="1:6" hidden="1" x14ac:dyDescent="0.25">
      <c r="A27" s="41"/>
      <c r="B27" s="41"/>
      <c r="C27" s="41"/>
      <c r="D27" s="41"/>
      <c r="E27" s="41"/>
      <c r="F27" s="24"/>
    </row>
    <row r="28" spans="1:6" hidden="1" x14ac:dyDescent="0.25">
      <c r="A28" s="41"/>
      <c r="B28" s="41"/>
      <c r="C28" s="41"/>
      <c r="D28" s="41"/>
      <c r="E28" s="41"/>
      <c r="F28" s="24"/>
    </row>
    <row r="29" spans="1:6" hidden="1" x14ac:dyDescent="0.25">
      <c r="A29" s="41"/>
      <c r="B29" s="41"/>
      <c r="C29" s="41"/>
      <c r="D29" s="41"/>
      <c r="E29" s="41"/>
      <c r="F29" s="24"/>
    </row>
    <row r="30" spans="1:6" hidden="1" x14ac:dyDescent="0.25">
      <c r="A30" s="41"/>
      <c r="B30" s="41"/>
      <c r="C30" s="41"/>
      <c r="D30" s="41"/>
      <c r="E30" s="41"/>
      <c r="F30" s="24"/>
    </row>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sheetData>
  <sheetProtection formatCells="0" insertRows="0" deleteRows="0"/>
  <mergeCells count="10">
    <mergeCell ref="D16:E1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95"/>
  <sheetViews>
    <sheetView zoomScaleNormal="100" workbookViewId="0">
      <selection activeCell="G38" sqref="G38"/>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7" ht="26.25" customHeight="1" x14ac:dyDescent="0.25">
      <c r="A1" s="153" t="s">
        <v>104</v>
      </c>
      <c r="B1" s="153"/>
      <c r="C1" s="153"/>
      <c r="D1" s="153"/>
      <c r="E1" s="153"/>
      <c r="F1" s="153"/>
    </row>
    <row r="2" spans="1:7" ht="21" customHeight="1" x14ac:dyDescent="0.25">
      <c r="A2" s="4" t="s">
        <v>3</v>
      </c>
      <c r="B2" s="156" t="s">
        <v>122</v>
      </c>
      <c r="C2" s="156"/>
      <c r="D2" s="156"/>
      <c r="E2" s="156"/>
      <c r="F2" s="156"/>
    </row>
    <row r="3" spans="1:7" ht="21" customHeight="1" x14ac:dyDescent="0.25">
      <c r="A3" s="4" t="s">
        <v>61</v>
      </c>
      <c r="B3" s="156" t="s">
        <v>123</v>
      </c>
      <c r="C3" s="156"/>
      <c r="D3" s="156"/>
      <c r="E3" s="156"/>
      <c r="F3" s="156"/>
    </row>
    <row r="4" spans="1:7" ht="21" customHeight="1" x14ac:dyDescent="0.25">
      <c r="A4" s="4" t="s">
        <v>62</v>
      </c>
      <c r="B4" s="156">
        <v>44743</v>
      </c>
      <c r="C4" s="156"/>
      <c r="D4" s="156"/>
      <c r="E4" s="156"/>
      <c r="F4" s="156"/>
    </row>
    <row r="5" spans="1:7" ht="21" customHeight="1" x14ac:dyDescent="0.25">
      <c r="A5" s="4" t="s">
        <v>63</v>
      </c>
      <c r="B5" s="156">
        <v>45107</v>
      </c>
      <c r="C5" s="156"/>
      <c r="D5" s="156"/>
      <c r="E5" s="156"/>
      <c r="F5" s="156"/>
    </row>
    <row r="6" spans="1:7" ht="21" customHeight="1" x14ac:dyDescent="0.25">
      <c r="A6" s="4" t="s">
        <v>105</v>
      </c>
      <c r="B6" s="151" t="s">
        <v>32</v>
      </c>
      <c r="C6" s="151"/>
      <c r="D6" s="151"/>
      <c r="E6" s="151"/>
      <c r="F6" s="151"/>
    </row>
    <row r="7" spans="1:7" ht="21" customHeight="1" x14ac:dyDescent="0.25">
      <c r="A7" s="4" t="s">
        <v>7</v>
      </c>
      <c r="B7" s="151" t="s">
        <v>34</v>
      </c>
      <c r="C7" s="151"/>
      <c r="D7" s="151"/>
      <c r="E7" s="151"/>
      <c r="F7" s="151"/>
    </row>
    <row r="8" spans="1:7" ht="36" customHeight="1" x14ac:dyDescent="0.25">
      <c r="A8" s="159" t="s">
        <v>106</v>
      </c>
      <c r="B8" s="159"/>
      <c r="C8" s="159"/>
      <c r="D8" s="159"/>
      <c r="E8" s="159"/>
      <c r="F8" s="159"/>
    </row>
    <row r="9" spans="1:7" ht="36" customHeight="1" x14ac:dyDescent="0.25">
      <c r="A9" s="168" t="s">
        <v>107</v>
      </c>
      <c r="B9" s="169"/>
      <c r="C9" s="169"/>
      <c r="D9" s="169"/>
      <c r="E9" s="169"/>
      <c r="F9" s="169"/>
    </row>
    <row r="10" spans="1:7" ht="39" customHeight="1" x14ac:dyDescent="0.25">
      <c r="A10" s="35" t="s">
        <v>68</v>
      </c>
      <c r="B10" s="126" t="s">
        <v>108</v>
      </c>
      <c r="C10" s="126" t="s">
        <v>109</v>
      </c>
      <c r="D10" s="126" t="s">
        <v>110</v>
      </c>
      <c r="E10" s="126" t="s">
        <v>111</v>
      </c>
      <c r="F10" s="126" t="s">
        <v>112</v>
      </c>
    </row>
    <row r="11" spans="1:7" s="68" customFormat="1" ht="6.75" customHeight="1" x14ac:dyDescent="0.25">
      <c r="A11" s="111"/>
      <c r="B11" s="116"/>
      <c r="C11" s="118"/>
      <c r="D11" s="116"/>
      <c r="E11" s="119"/>
      <c r="F11" s="117"/>
    </row>
    <row r="12" spans="1:7" s="68" customFormat="1" ht="25" x14ac:dyDescent="0.25">
      <c r="A12" s="146" t="s">
        <v>170</v>
      </c>
      <c r="B12" s="138" t="s">
        <v>300</v>
      </c>
      <c r="C12" s="139" t="s">
        <v>47</v>
      </c>
      <c r="D12" s="138" t="s">
        <v>195</v>
      </c>
      <c r="E12" s="138" t="s">
        <v>46</v>
      </c>
      <c r="F12" s="141"/>
    </row>
    <row r="13" spans="1:7" s="68" customFormat="1" x14ac:dyDescent="0.25">
      <c r="A13" s="146">
        <v>44768</v>
      </c>
      <c r="B13" s="138" t="s">
        <v>206</v>
      </c>
      <c r="C13" s="139" t="s">
        <v>47</v>
      </c>
      <c r="D13" s="138" t="s">
        <v>205</v>
      </c>
      <c r="E13" s="138" t="s">
        <v>42</v>
      </c>
      <c r="F13" s="141"/>
    </row>
    <row r="14" spans="1:7" s="68" customFormat="1" x14ac:dyDescent="0.25">
      <c r="A14" s="146">
        <v>44769</v>
      </c>
      <c r="B14" s="138" t="s">
        <v>131</v>
      </c>
      <c r="C14" s="139" t="s">
        <v>47</v>
      </c>
      <c r="D14" s="138" t="s">
        <v>125</v>
      </c>
      <c r="E14" s="143">
        <v>100</v>
      </c>
      <c r="F14" s="141"/>
    </row>
    <row r="15" spans="1:7" s="138" customFormat="1" x14ac:dyDescent="0.25">
      <c r="A15" s="146">
        <v>44770</v>
      </c>
      <c r="B15" s="138" t="s">
        <v>131</v>
      </c>
      <c r="C15" s="138" t="s">
        <v>47</v>
      </c>
      <c r="D15" s="138" t="s">
        <v>203</v>
      </c>
      <c r="E15" s="143">
        <v>100</v>
      </c>
      <c r="G15" s="68"/>
    </row>
    <row r="16" spans="1:7" s="144" customFormat="1" x14ac:dyDescent="0.25">
      <c r="A16" s="146" t="s">
        <v>209</v>
      </c>
      <c r="B16" s="138" t="s">
        <v>193</v>
      </c>
      <c r="C16" s="138" t="s">
        <v>47</v>
      </c>
      <c r="D16" s="138" t="s">
        <v>211</v>
      </c>
      <c r="E16" s="143" t="s">
        <v>46</v>
      </c>
      <c r="F16" s="141"/>
      <c r="G16" s="68"/>
    </row>
    <row r="17" spans="1:7" s="144" customFormat="1" x14ac:dyDescent="0.25">
      <c r="A17" s="146" t="s">
        <v>210</v>
      </c>
      <c r="B17" s="138" t="s">
        <v>193</v>
      </c>
      <c r="C17" s="138" t="s">
        <v>47</v>
      </c>
      <c r="D17" s="138" t="s">
        <v>163</v>
      </c>
      <c r="E17" s="143" t="s">
        <v>46</v>
      </c>
      <c r="F17" s="141"/>
      <c r="G17" s="68"/>
    </row>
    <row r="18" spans="1:7" s="144" customFormat="1" x14ac:dyDescent="0.25">
      <c r="A18" s="146">
        <v>44802</v>
      </c>
      <c r="B18" s="138" t="s">
        <v>131</v>
      </c>
      <c r="C18" s="138" t="s">
        <v>47</v>
      </c>
      <c r="D18" s="138" t="s">
        <v>197</v>
      </c>
      <c r="E18" s="143">
        <v>100</v>
      </c>
      <c r="F18" s="141"/>
      <c r="G18" s="68"/>
    </row>
    <row r="19" spans="1:7" s="68" customFormat="1" x14ac:dyDescent="0.25">
      <c r="A19" s="146">
        <v>44817</v>
      </c>
      <c r="B19" s="138" t="s">
        <v>124</v>
      </c>
      <c r="C19" s="139" t="s">
        <v>47</v>
      </c>
      <c r="D19" s="138" t="s">
        <v>125</v>
      </c>
      <c r="E19" s="136" t="s">
        <v>43</v>
      </c>
      <c r="F19" s="141" t="s">
        <v>126</v>
      </c>
    </row>
    <row r="20" spans="1:7" s="68" customFormat="1" ht="25" x14ac:dyDescent="0.25">
      <c r="A20" s="146">
        <v>45196</v>
      </c>
      <c r="B20" s="138" t="s">
        <v>131</v>
      </c>
      <c r="C20" s="138" t="s">
        <v>47</v>
      </c>
      <c r="D20" s="138" t="s">
        <v>140</v>
      </c>
      <c r="E20" s="138" t="s">
        <v>42</v>
      </c>
      <c r="F20" s="138"/>
    </row>
    <row r="21" spans="1:7" s="68" customFormat="1" x14ac:dyDescent="0.25">
      <c r="A21" s="146">
        <v>44844</v>
      </c>
      <c r="B21" s="131" t="s">
        <v>198</v>
      </c>
      <c r="C21" s="131" t="s">
        <v>47</v>
      </c>
      <c r="D21" s="131" t="s">
        <v>202</v>
      </c>
      <c r="E21" s="131" t="s">
        <v>42</v>
      </c>
      <c r="F21" s="141"/>
    </row>
    <row r="22" spans="1:7" s="68" customFormat="1" x14ac:dyDescent="0.25">
      <c r="A22" s="146">
        <v>44851</v>
      </c>
      <c r="B22" s="138" t="s">
        <v>131</v>
      </c>
      <c r="C22" s="139" t="s">
        <v>47</v>
      </c>
      <c r="D22" s="138" t="s">
        <v>121</v>
      </c>
      <c r="E22" s="136" t="s">
        <v>42</v>
      </c>
      <c r="F22" s="141"/>
    </row>
    <row r="23" spans="1:7" s="68" customFormat="1" x14ac:dyDescent="0.25">
      <c r="A23" s="146">
        <v>44853</v>
      </c>
      <c r="B23" s="138" t="s">
        <v>131</v>
      </c>
      <c r="C23" s="139" t="s">
        <v>47</v>
      </c>
      <c r="D23" s="138" t="s">
        <v>121</v>
      </c>
      <c r="E23" s="143">
        <v>100</v>
      </c>
      <c r="F23" s="141"/>
    </row>
    <row r="24" spans="1:7" s="68" customFormat="1" x14ac:dyDescent="0.25">
      <c r="A24" s="146">
        <v>44861</v>
      </c>
      <c r="B24" s="138" t="s">
        <v>131</v>
      </c>
      <c r="C24" s="139" t="s">
        <v>47</v>
      </c>
      <c r="D24" s="138" t="s">
        <v>121</v>
      </c>
      <c r="E24" s="143">
        <v>100</v>
      </c>
      <c r="F24" s="141"/>
    </row>
    <row r="25" spans="1:7" s="68" customFormat="1" x14ac:dyDescent="0.25">
      <c r="A25" s="146" t="s">
        <v>191</v>
      </c>
      <c r="B25" s="138" t="s">
        <v>193</v>
      </c>
      <c r="C25" s="139" t="s">
        <v>47</v>
      </c>
      <c r="D25" s="138" t="s">
        <v>194</v>
      </c>
      <c r="E25" s="136" t="s">
        <v>46</v>
      </c>
      <c r="F25" s="141"/>
    </row>
    <row r="26" spans="1:7" s="68" customFormat="1" x14ac:dyDescent="0.25">
      <c r="A26" s="146">
        <v>44894</v>
      </c>
      <c r="B26" s="138" t="s">
        <v>131</v>
      </c>
      <c r="C26" s="139" t="s">
        <v>47</v>
      </c>
      <c r="D26" s="138" t="s">
        <v>121</v>
      </c>
      <c r="E26" s="143">
        <v>100</v>
      </c>
      <c r="F26" s="141"/>
    </row>
    <row r="27" spans="1:7" s="68" customFormat="1" x14ac:dyDescent="0.25">
      <c r="A27" s="146">
        <v>44902</v>
      </c>
      <c r="B27" s="138" t="s">
        <v>120</v>
      </c>
      <c r="C27" s="139" t="s">
        <v>47</v>
      </c>
      <c r="D27" s="138" t="s">
        <v>121</v>
      </c>
      <c r="E27" s="132" t="s">
        <v>42</v>
      </c>
      <c r="F27" s="141" t="s">
        <v>126</v>
      </c>
    </row>
    <row r="28" spans="1:7" s="68" customFormat="1" x14ac:dyDescent="0.25">
      <c r="A28" s="146">
        <v>44908</v>
      </c>
      <c r="B28" s="138" t="s">
        <v>208</v>
      </c>
      <c r="C28" s="139" t="s">
        <v>47</v>
      </c>
      <c r="D28" s="138" t="s">
        <v>121</v>
      </c>
      <c r="E28" s="132" t="s">
        <v>42</v>
      </c>
      <c r="F28" s="141" t="s">
        <v>126</v>
      </c>
    </row>
    <row r="29" spans="1:7" s="68" customFormat="1" x14ac:dyDescent="0.25">
      <c r="A29" s="146">
        <v>44915</v>
      </c>
      <c r="B29" s="138" t="s">
        <v>127</v>
      </c>
      <c r="C29" s="139" t="s">
        <v>47</v>
      </c>
      <c r="D29" s="138" t="s">
        <v>121</v>
      </c>
      <c r="E29" s="132" t="s">
        <v>42</v>
      </c>
      <c r="F29" s="141" t="s">
        <v>126</v>
      </c>
    </row>
    <row r="30" spans="1:7" s="68" customFormat="1" x14ac:dyDescent="0.25">
      <c r="A30" s="146">
        <v>44942</v>
      </c>
      <c r="B30" s="131" t="s">
        <v>200</v>
      </c>
      <c r="C30" s="139" t="s">
        <v>47</v>
      </c>
      <c r="D30" s="138" t="s">
        <v>121</v>
      </c>
      <c r="E30" s="145" t="s">
        <v>43</v>
      </c>
      <c r="F30" s="141" t="s">
        <v>126</v>
      </c>
    </row>
    <row r="31" spans="1:7" s="68" customFormat="1" x14ac:dyDescent="0.25">
      <c r="A31" s="146" t="s">
        <v>214</v>
      </c>
      <c r="B31" s="138" t="s">
        <v>193</v>
      </c>
      <c r="C31" s="139" t="s">
        <v>47</v>
      </c>
      <c r="D31" s="138" t="s">
        <v>195</v>
      </c>
      <c r="E31" s="145" t="s">
        <v>46</v>
      </c>
      <c r="F31" s="141"/>
    </row>
    <row r="32" spans="1:7" s="68" customFormat="1" x14ac:dyDescent="0.25">
      <c r="A32" s="146">
        <v>44972</v>
      </c>
      <c r="B32" s="138" t="s">
        <v>215</v>
      </c>
      <c r="C32" s="139" t="s">
        <v>47</v>
      </c>
      <c r="D32" s="138" t="s">
        <v>216</v>
      </c>
      <c r="E32" s="145" t="s">
        <v>43</v>
      </c>
      <c r="F32" s="141"/>
    </row>
    <row r="33" spans="1:6" s="68" customFormat="1" x14ac:dyDescent="0.25">
      <c r="A33" s="146">
        <v>45077</v>
      </c>
      <c r="B33" s="139" t="s">
        <v>212</v>
      </c>
      <c r="C33" s="139" t="s">
        <v>47</v>
      </c>
      <c r="D33" s="138" t="s">
        <v>125</v>
      </c>
      <c r="E33" s="145" t="s">
        <v>43</v>
      </c>
      <c r="F33" s="141" t="s">
        <v>126</v>
      </c>
    </row>
    <row r="34" spans="1:6" s="68" customFormat="1" ht="25" x14ac:dyDescent="0.25">
      <c r="A34" s="146" t="s">
        <v>218</v>
      </c>
      <c r="B34" s="138" t="s">
        <v>300</v>
      </c>
      <c r="C34" s="139" t="s">
        <v>47</v>
      </c>
      <c r="D34" s="138" t="s">
        <v>219</v>
      </c>
      <c r="E34" s="138" t="s">
        <v>46</v>
      </c>
      <c r="F34" s="141"/>
    </row>
    <row r="35" spans="1:6" s="68" customFormat="1" x14ac:dyDescent="0.25">
      <c r="A35" s="146" t="s">
        <v>305</v>
      </c>
      <c r="B35" s="138" t="s">
        <v>193</v>
      </c>
      <c r="C35" s="139" t="s">
        <v>47</v>
      </c>
      <c r="D35" s="138" t="s">
        <v>220</v>
      </c>
      <c r="E35" s="143" t="s">
        <v>46</v>
      </c>
      <c r="F35" s="141"/>
    </row>
    <row r="36" spans="1:6" s="68" customFormat="1" x14ac:dyDescent="0.25">
      <c r="A36" s="146">
        <v>44999</v>
      </c>
      <c r="B36" s="138" t="s">
        <v>131</v>
      </c>
      <c r="C36" s="139" t="s">
        <v>48</v>
      </c>
      <c r="D36" s="138" t="s">
        <v>125</v>
      </c>
      <c r="E36" s="145" t="s">
        <v>42</v>
      </c>
      <c r="F36" s="141"/>
    </row>
    <row r="37" spans="1:6" s="68" customFormat="1" x14ac:dyDescent="0.25">
      <c r="A37" s="146">
        <v>45007</v>
      </c>
      <c r="B37" s="138" t="s">
        <v>131</v>
      </c>
      <c r="C37" s="139" t="s">
        <v>47</v>
      </c>
      <c r="D37" s="138" t="s">
        <v>221</v>
      </c>
      <c r="E37" s="145" t="s">
        <v>42</v>
      </c>
      <c r="F37" s="141"/>
    </row>
    <row r="38" spans="1:6" s="68" customFormat="1" x14ac:dyDescent="0.25">
      <c r="A38" s="146">
        <v>45008</v>
      </c>
      <c r="B38" s="138" t="s">
        <v>198</v>
      </c>
      <c r="C38" s="139" t="s">
        <v>47</v>
      </c>
      <c r="D38" s="138" t="s">
        <v>235</v>
      </c>
      <c r="E38" s="145" t="s">
        <v>42</v>
      </c>
      <c r="F38" s="141"/>
    </row>
    <row r="39" spans="1:6" s="68" customFormat="1" x14ac:dyDescent="0.25">
      <c r="A39" s="146">
        <v>45019</v>
      </c>
      <c r="B39" s="138" t="s">
        <v>198</v>
      </c>
      <c r="C39" s="139" t="s">
        <v>47</v>
      </c>
      <c r="D39" s="138" t="s">
        <v>121</v>
      </c>
      <c r="E39" s="145" t="s">
        <v>42</v>
      </c>
      <c r="F39" s="141"/>
    </row>
    <row r="40" spans="1:6" s="68" customFormat="1" x14ac:dyDescent="0.25">
      <c r="A40" s="146">
        <v>45019</v>
      </c>
      <c r="B40" s="138" t="s">
        <v>131</v>
      </c>
      <c r="C40" s="139" t="s">
        <v>47</v>
      </c>
      <c r="D40" s="138" t="s">
        <v>235</v>
      </c>
      <c r="E40" s="145" t="s">
        <v>42</v>
      </c>
      <c r="F40" s="141"/>
    </row>
    <row r="41" spans="1:6" s="68" customFormat="1" ht="25" x14ac:dyDescent="0.25">
      <c r="A41" s="146">
        <v>45031</v>
      </c>
      <c r="B41" s="138" t="s">
        <v>215</v>
      </c>
      <c r="C41" s="139" t="s">
        <v>47</v>
      </c>
      <c r="D41" s="138" t="s">
        <v>237</v>
      </c>
      <c r="E41" s="145" t="s">
        <v>43</v>
      </c>
      <c r="F41" s="141"/>
    </row>
    <row r="42" spans="1:6" s="68" customFormat="1" x14ac:dyDescent="0.25">
      <c r="A42" s="146">
        <v>45036</v>
      </c>
      <c r="B42" s="138" t="s">
        <v>223</v>
      </c>
      <c r="C42" s="139" t="s">
        <v>47</v>
      </c>
      <c r="D42" s="138" t="s">
        <v>121</v>
      </c>
      <c r="E42" s="145" t="s">
        <v>42</v>
      </c>
      <c r="F42" s="141"/>
    </row>
    <row r="43" spans="1:6" s="68" customFormat="1" x14ac:dyDescent="0.25">
      <c r="A43" s="146" t="s">
        <v>256</v>
      </c>
      <c r="B43" s="138" t="s">
        <v>193</v>
      </c>
      <c r="C43" s="139" t="s">
        <v>47</v>
      </c>
      <c r="D43" s="138" t="s">
        <v>195</v>
      </c>
      <c r="E43" s="145" t="s">
        <v>46</v>
      </c>
      <c r="F43" s="141"/>
    </row>
    <row r="44" spans="1:6" s="68" customFormat="1" x14ac:dyDescent="0.25">
      <c r="A44" s="146" t="s">
        <v>224</v>
      </c>
      <c r="B44" s="138" t="s">
        <v>193</v>
      </c>
      <c r="C44" s="139" t="s">
        <v>47</v>
      </c>
      <c r="D44" s="138" t="s">
        <v>225</v>
      </c>
      <c r="E44" s="145" t="s">
        <v>46</v>
      </c>
      <c r="F44" s="141"/>
    </row>
    <row r="45" spans="1:6" s="68" customFormat="1" x14ac:dyDescent="0.25">
      <c r="A45" s="146">
        <v>45057</v>
      </c>
      <c r="B45" s="138" t="s">
        <v>239</v>
      </c>
      <c r="C45" s="139" t="s">
        <v>47</v>
      </c>
      <c r="D45" s="138" t="s">
        <v>226</v>
      </c>
      <c r="E45" s="145" t="s">
        <v>42</v>
      </c>
      <c r="F45" s="141"/>
    </row>
    <row r="46" spans="1:6" s="68" customFormat="1" ht="25" x14ac:dyDescent="0.25">
      <c r="A46" s="146">
        <v>45064</v>
      </c>
      <c r="B46" s="138" t="s">
        <v>131</v>
      </c>
      <c r="C46" s="139" t="s">
        <v>47</v>
      </c>
      <c r="D46" s="138" t="s">
        <v>227</v>
      </c>
      <c r="E46" s="145" t="s">
        <v>42</v>
      </c>
      <c r="F46" s="141"/>
    </row>
    <row r="47" spans="1:6" s="68" customFormat="1" ht="25" x14ac:dyDescent="0.25">
      <c r="A47" s="146" t="s">
        <v>301</v>
      </c>
      <c r="B47" s="138" t="s">
        <v>299</v>
      </c>
      <c r="C47" s="139" t="s">
        <v>47</v>
      </c>
      <c r="D47" s="138" t="s">
        <v>228</v>
      </c>
      <c r="E47" s="145" t="s">
        <v>46</v>
      </c>
      <c r="F47" s="141"/>
    </row>
    <row r="48" spans="1:6" s="68" customFormat="1" ht="25" x14ac:dyDescent="0.25">
      <c r="A48" s="146">
        <v>45076</v>
      </c>
      <c r="B48" s="138" t="s">
        <v>215</v>
      </c>
      <c r="C48" s="139" t="s">
        <v>47</v>
      </c>
      <c r="D48" s="133" t="s">
        <v>240</v>
      </c>
      <c r="E48" s="145" t="s">
        <v>43</v>
      </c>
      <c r="F48" s="141"/>
    </row>
    <row r="49" spans="1:7" s="68" customFormat="1" x14ac:dyDescent="0.25">
      <c r="A49" s="146">
        <v>45077</v>
      </c>
      <c r="B49" s="139" t="s">
        <v>212</v>
      </c>
      <c r="C49" s="139" t="s">
        <v>47</v>
      </c>
      <c r="D49" s="138" t="s">
        <v>125</v>
      </c>
      <c r="E49" s="145" t="s">
        <v>43</v>
      </c>
      <c r="F49" s="141" t="s">
        <v>126</v>
      </c>
    </row>
    <row r="50" spans="1:7" s="68" customFormat="1" x14ac:dyDescent="0.25">
      <c r="A50" s="146" t="s">
        <v>229</v>
      </c>
      <c r="B50" s="138" t="s">
        <v>193</v>
      </c>
      <c r="C50" s="139" t="s">
        <v>47</v>
      </c>
      <c r="D50" s="138" t="s">
        <v>213</v>
      </c>
      <c r="E50" s="145" t="s">
        <v>46</v>
      </c>
      <c r="F50" s="141"/>
    </row>
    <row r="51" spans="1:7" s="68" customFormat="1" x14ac:dyDescent="0.25">
      <c r="A51" s="131"/>
      <c r="B51" s="138"/>
      <c r="C51" s="139"/>
      <c r="D51" s="138"/>
      <c r="E51" s="140"/>
      <c r="F51" s="141"/>
    </row>
    <row r="52" spans="1:7" s="68" customFormat="1" hidden="1" x14ac:dyDescent="0.25">
      <c r="A52" s="111"/>
      <c r="B52" s="116"/>
      <c r="C52" s="118"/>
      <c r="D52" s="116"/>
      <c r="E52" s="119"/>
      <c r="F52" s="117"/>
    </row>
    <row r="53" spans="1:7" ht="34.5" customHeight="1" x14ac:dyDescent="0.25">
      <c r="A53" s="127" t="s">
        <v>113</v>
      </c>
      <c r="B53" s="128" t="s">
        <v>114</v>
      </c>
      <c r="C53" s="129">
        <f>C54+C55</f>
        <v>39</v>
      </c>
      <c r="D53" s="130" t="str">
        <f>IF(SUBTOTAL(3,C11:C52)=SUBTOTAL(103,C11:C52),'Summary and sign-off'!$A$48,'Summary and sign-off'!$A$49)</f>
        <v>Check - there are no hidden rows with data</v>
      </c>
      <c r="E53" s="157" t="str">
        <f>IF('Summary and sign-off'!F60='Summary and sign-off'!F54,'Summary and sign-off'!A52,'Summary and sign-off'!A50)</f>
        <v>Check - each entry provides sufficient information</v>
      </c>
      <c r="F53" s="157"/>
      <c r="G53" s="68"/>
    </row>
    <row r="54" spans="1:7" ht="25.5" customHeight="1" x14ac:dyDescent="0.35">
      <c r="A54" s="70"/>
      <c r="B54" s="71" t="s">
        <v>47</v>
      </c>
      <c r="C54" s="72">
        <f>COUNTIF(C11:C52,'Summary and sign-off'!A45)</f>
        <v>38</v>
      </c>
      <c r="D54" s="17"/>
      <c r="E54" s="18"/>
      <c r="F54" s="19"/>
    </row>
    <row r="55" spans="1:7" ht="25.5" customHeight="1" x14ac:dyDescent="0.35">
      <c r="A55" s="70"/>
      <c r="B55" s="71" t="s">
        <v>48</v>
      </c>
      <c r="C55" s="72">
        <f>COUNTIF(C11:C52,'Summary and sign-off'!A46)</f>
        <v>1</v>
      </c>
      <c r="D55" s="17"/>
      <c r="E55" s="18"/>
      <c r="F55" s="19"/>
    </row>
    <row r="56" spans="1:7" ht="13" x14ac:dyDescent="0.3">
      <c r="A56" s="20"/>
      <c r="B56" s="21"/>
      <c r="C56" s="20"/>
      <c r="D56" s="22"/>
      <c r="E56" s="22"/>
      <c r="F56" s="20"/>
    </row>
    <row r="57" spans="1:7" ht="13" x14ac:dyDescent="0.3">
      <c r="A57" s="21" t="s">
        <v>103</v>
      </c>
      <c r="B57" s="21"/>
      <c r="C57" s="21"/>
      <c r="D57" s="21"/>
      <c r="E57" s="21"/>
      <c r="F57" s="21"/>
    </row>
    <row r="58" spans="1:7" ht="12.65" customHeight="1" x14ac:dyDescent="0.25">
      <c r="A58" s="23" t="s">
        <v>82</v>
      </c>
      <c r="B58" s="20"/>
      <c r="C58" s="20"/>
      <c r="D58" s="20"/>
      <c r="E58" s="20"/>
      <c r="F58" s="24"/>
    </row>
    <row r="59" spans="1:7" ht="13" x14ac:dyDescent="0.3">
      <c r="A59" s="23" t="s">
        <v>30</v>
      </c>
      <c r="B59" s="25"/>
      <c r="C59" s="26"/>
      <c r="D59" s="26"/>
      <c r="E59" s="26"/>
      <c r="F59" s="27"/>
    </row>
    <row r="60" spans="1:7" ht="13" x14ac:dyDescent="0.3">
      <c r="A60" s="23" t="s">
        <v>115</v>
      </c>
      <c r="B60" s="28"/>
      <c r="C60" s="28"/>
      <c r="D60" s="28"/>
      <c r="E60" s="28"/>
      <c r="F60" s="28"/>
    </row>
    <row r="61" spans="1:7" ht="12.75" customHeight="1" x14ac:dyDescent="0.25">
      <c r="A61" s="23" t="s">
        <v>116</v>
      </c>
      <c r="B61" s="20"/>
      <c r="C61" s="20"/>
      <c r="D61" s="20"/>
      <c r="E61" s="20"/>
      <c r="F61" s="20"/>
    </row>
    <row r="62" spans="1:7" ht="13" customHeight="1" x14ac:dyDescent="0.25">
      <c r="A62" s="29" t="s">
        <v>117</v>
      </c>
      <c r="B62" s="30"/>
      <c r="C62" s="30"/>
      <c r="D62" s="30"/>
      <c r="E62" s="30"/>
      <c r="F62" s="30"/>
    </row>
    <row r="63" spans="1:7" x14ac:dyDescent="0.25">
      <c r="A63" s="31" t="s">
        <v>118</v>
      </c>
      <c r="B63" s="32"/>
      <c r="C63" s="27"/>
      <c r="D63" s="27"/>
      <c r="E63" s="27"/>
      <c r="F63" s="27"/>
    </row>
    <row r="64" spans="1:7" ht="12.75" customHeight="1" x14ac:dyDescent="0.25">
      <c r="A64" s="31" t="s">
        <v>97</v>
      </c>
      <c r="B64" s="23"/>
      <c r="C64" s="33"/>
      <c r="D64" s="33"/>
      <c r="E64" s="33"/>
      <c r="F64" s="33"/>
    </row>
    <row r="65" spans="1:6" ht="12.75" customHeight="1" x14ac:dyDescent="0.25">
      <c r="A65" s="23"/>
      <c r="B65" s="23"/>
      <c r="C65" s="33"/>
      <c r="D65" s="33"/>
      <c r="E65" s="33"/>
      <c r="F65" s="33"/>
    </row>
    <row r="66" spans="1:6" ht="12.75" hidden="1" customHeight="1" x14ac:dyDescent="0.25">
      <c r="A66" s="23"/>
      <c r="B66" s="23"/>
      <c r="C66" s="33"/>
      <c r="D66" s="33"/>
      <c r="E66" s="33"/>
      <c r="F66" s="33"/>
    </row>
    <row r="67" spans="1:6" hidden="1" x14ac:dyDescent="0.25"/>
    <row r="68" spans="1:6" hidden="1" x14ac:dyDescent="0.25"/>
    <row r="69" spans="1:6" ht="13" hidden="1" x14ac:dyDescent="0.3">
      <c r="A69" s="21"/>
      <c r="B69" s="21"/>
      <c r="C69" s="21"/>
      <c r="D69" s="21"/>
      <c r="E69" s="21"/>
      <c r="F69" s="21"/>
    </row>
    <row r="70" spans="1:6" ht="13" hidden="1" x14ac:dyDescent="0.3">
      <c r="A70" s="21"/>
      <c r="B70" s="21"/>
      <c r="C70" s="21"/>
      <c r="D70" s="21"/>
      <c r="E70" s="21"/>
      <c r="F70" s="21"/>
    </row>
    <row r="71" spans="1:6" ht="13" hidden="1" x14ac:dyDescent="0.3">
      <c r="A71" s="21"/>
      <c r="B71" s="21"/>
      <c r="C71" s="21"/>
      <c r="D71" s="21"/>
      <c r="E71" s="21"/>
      <c r="F71" s="21"/>
    </row>
    <row r="72" spans="1:6" ht="13" hidden="1" x14ac:dyDescent="0.3">
      <c r="A72" s="21"/>
      <c r="B72" s="21"/>
      <c r="C72" s="21"/>
      <c r="D72" s="21"/>
      <c r="E72" s="21"/>
      <c r="F72" s="21"/>
    </row>
    <row r="73" spans="1:6" ht="13" hidden="1" x14ac:dyDescent="0.3">
      <c r="A73" s="21"/>
      <c r="B73" s="21"/>
      <c r="C73" s="21"/>
      <c r="D73" s="21"/>
      <c r="E73" s="21"/>
      <c r="F73" s="21"/>
    </row>
    <row r="74" spans="1:6" hidden="1" x14ac:dyDescent="0.25"/>
    <row r="75" spans="1:6" hidden="1" x14ac:dyDescent="0.25"/>
    <row r="76" spans="1:6" hidden="1" x14ac:dyDescent="0.25"/>
    <row r="77" spans="1:6" hidden="1" x14ac:dyDescent="0.25"/>
    <row r="78" spans="1:6" hidden="1" x14ac:dyDescent="0.25"/>
    <row r="79" spans="1:6" hidden="1" x14ac:dyDescent="0.25"/>
    <row r="80" spans="1:6"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x14ac:dyDescent="0.25"/>
    <row r="95" x14ac:dyDescent="0.25"/>
  </sheetData>
  <sheetProtection formatCells="0" insertRows="0" deleteRows="0"/>
  <dataConsolidate/>
  <mergeCells count="10">
    <mergeCell ref="E53:F5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2 A11:A18">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7:A51">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C11:C18 C27:C52</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errorStyle="information" operator="greaterThan" allowBlank="1" showInputMessage="1" prompt="Provide specific $ value if possible">
          <x14:formula1>
            <xm:f>'Summary and sign-off'!$A$39:$A$44</xm:f>
          </x14:formula1>
          <xm:sqref>E11:E52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MFAT GDM Base Document</p:Name>
  <p:Description/>
  <p:Statement/>
  <p:PolicyItems>
    <p:PolicyItem featureId="Microsoft.Office.RecordsManagement.PolicyFeatures.Expiration" staticId="0x01010077AA9D1CFFA240DC80DAD99CA5F5CD00|715205936" UniqueId="0328d5ab-67a7-43d4-bcca-ae3b71907b4c">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18</number>
                  <property>Modified</property>
                  <propertyId>28cf69c5-fa48-462a-b5cd-27b6f9d2bd5f</propertyId>
                  <period>months</period>
                </formula>
                <action type="workflow" id="034b4951-d2b6-40e2-aa7b-a4288d40e38c"/>
              </data>
            </stages>
          </Schedule>
        </Schedules>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lank Document" ma:contentTypeID="0x01010077AA9D1CFFA240DC80DAD99CA5F5CD00002DAE8431F8B6400CAA222602BDDA92B8006994B83DB615CE43B432E25F82B8D675" ma:contentTypeVersion="15" ma:contentTypeDescription="Blank Document" ma:contentTypeScope="" ma:versionID="dde773ca3444739101c2210ba73dfd31">
  <xsd:schema xmlns:xsd="http://www.w3.org/2001/XMLSchema" xmlns:xs="http://www.w3.org/2001/XMLSchema" xmlns:p="http://schemas.microsoft.com/office/2006/metadata/properties" xmlns:ns1="http://schemas.microsoft.com/sharepoint/v3" xmlns:ns2="ddf060ef-f1a0-403f-b380-92364e86e15c" xmlns:ns4="http://schemas.microsoft.com/sharepoint/v4" targetNamespace="http://schemas.microsoft.com/office/2006/metadata/properties" ma:root="true" ma:fieldsID="c9ea79681df4550be457079f63e8d3e3" ns1:_="" ns2:_="" ns4:_="">
    <xsd:import namespace="http://schemas.microsoft.com/sharepoint/v3"/>
    <xsd:import namespace="ddf060ef-f1a0-403f-b380-92364e86e15c"/>
    <xsd:import namespace="http://schemas.microsoft.com/sharepoint/v4"/>
    <xsd:element name="properties">
      <xsd:complexType>
        <xsd:sequence>
          <xsd:element name="documentManagement">
            <xsd:complexType>
              <xsd:all>
                <xsd:element ref="ns2:o3a06977fe844c3db2132313dc460602" minOccurs="0"/>
                <xsd:element ref="ns2:TaxCatchAll" minOccurs="0"/>
                <xsd:element ref="ns2:TaxCatchAllLabel" minOccurs="0"/>
                <xsd:element ref="ns2:a2ecf41d8355489e904c4f363828f1b7" minOccurs="0"/>
                <xsd:element ref="ns2:IsCoveringDocument" minOccurs="0"/>
                <xsd:element ref="ns2:m7d8bdf464cb42f0a3c3d39d31c82072" minOccurs="0"/>
                <xsd:element ref="ns2:AuthorDivisionPost" minOccurs="0"/>
                <xsd:element ref="ns2:l5baa22ceebd46ea8e3732e81be971e4" minOccurs="0"/>
                <xsd:element ref="ns2:RelatedDocuments" minOccurs="0"/>
                <xsd:element ref="ns2:_dlc_DocId" minOccurs="0"/>
                <xsd:element ref="ns2:_dlc_DocIdUrl" minOccurs="0"/>
                <xsd:element ref="ns2:_dlc_DocIdPersistId" minOccurs="0"/>
                <xsd:element ref="ns1:_dlc_Exempt" minOccurs="0"/>
                <xsd:element ref="ns1:_dlc_ExpireDateSaved" minOccurs="0"/>
                <xsd:element ref="ns1:_dlc_ExpireDat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5" nillable="true" ma:displayName="Exempt from Policy" ma:hidden="true" ma:internalName="_dlc_Exempt" ma:readOnly="true">
      <xsd:simpleType>
        <xsd:restriction base="dms:Unknown"/>
      </xsd:simpleType>
    </xsd:element>
    <xsd:element name="_dlc_ExpireDateSaved" ma:index="26" nillable="true" ma:displayName="Original Expiration Date" ma:hidden="true" ma:internalName="_dlc_ExpireDateSaved" ma:readOnly="true">
      <xsd:simpleType>
        <xsd:restriction base="dms:DateTime"/>
      </xsd:simpleType>
    </xsd:element>
    <xsd:element name="_dlc_ExpireDate" ma:index="2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df060ef-f1a0-403f-b380-92364e86e15c" elementFormDefault="qualified">
    <xsd:import namespace="http://schemas.microsoft.com/office/2006/documentManagement/types"/>
    <xsd:import namespace="http://schemas.microsoft.com/office/infopath/2007/PartnerControls"/>
    <xsd:element name="o3a06977fe844c3db2132313dc460602" ma:index="8" ma:taxonomy="true" ma:internalName="o3a06977fe844c3db2132313dc460602" ma:taxonomyFieldName="SecurityClassification" ma:displayName="Security Classification" ma:readOnly="false" ma:fieldId="{83a06977-fe84-4c3d-b213-2313dc460602}" ma:sspId="d40f951a-0e91-4979-b35b-8d7b343b6be0" ma:termSetId="3d3594da-daa1-466a-80e6-3315e73f532c"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c6c3c75-9182-4ff8-857f-5185763d111d}" ma:internalName="TaxCatchAll" ma:showField="CatchAllData" ma:web="ddf060ef-f1a0-403f-b380-92364e86e1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c6c3c75-9182-4ff8-857f-5185763d111d}" ma:internalName="TaxCatchAllLabel" ma:readOnly="true" ma:showField="CatchAllDataLabel" ma:web="ddf060ef-f1a0-403f-b380-92364e86e15c">
      <xsd:complexType>
        <xsd:complexContent>
          <xsd:extension base="dms:MultiChoiceLookup">
            <xsd:sequence>
              <xsd:element name="Value" type="dms:Lookup" maxOccurs="unbounded" minOccurs="0" nillable="true"/>
            </xsd:sequence>
          </xsd:extension>
        </xsd:complexContent>
      </xsd:complexType>
    </xsd:element>
    <xsd:element name="a2ecf41d8355489e904c4f363828f1b7" ma:index="12" nillable="true" ma:taxonomy="true" ma:internalName="a2ecf41d8355489e904c4f363828f1b7" ma:taxonomyFieldName="SecurityCaveat" ma:displayName="Security Caveat" ma:fieldId="{a2ecf41d-8355-489e-904c-4f363828f1b7}" ma:taxonomyMulti="true" ma:sspId="d40f951a-0e91-4979-b35b-8d7b343b6be0" ma:termSetId="409c3a70-087d-40a9-afa0-b3994a4d50ea" ma:anchorId="00000000-0000-0000-0000-000000000000" ma:open="false" ma:isKeyword="false">
      <xsd:complexType>
        <xsd:sequence>
          <xsd:element ref="pc:Terms" minOccurs="0" maxOccurs="1"/>
        </xsd:sequence>
      </xsd:complexType>
    </xsd:element>
    <xsd:element name="IsCoveringDocument" ma:index="14" nillable="true" ma:displayName="Is Covering Document" ma:description="" ma:internalName="IsCoveringDocument">
      <xsd:simpleType>
        <xsd:restriction base="dms:Boolean"/>
      </xsd:simpleType>
    </xsd:element>
    <xsd:element name="m7d8bdf464cb42f0a3c3d39d31c82072" ma:index="15" nillable="true" ma:taxonomy="true" ma:internalName="m7d8bdf464cb42f0a3c3d39d31c82072" ma:taxonomyFieldName="CoveringClassification" ma:displayName="Covering Classification" ma:fieldId="{67d8bdf4-64cb-42f0-a3c3-d39d31c82072}" ma:sspId="d40f951a-0e91-4979-b35b-8d7b343b6be0" ma:termSetId="f06ce1cc-308f-4641-8c53-cc95e26232f1" ma:anchorId="00000000-0000-0000-0000-000000000000" ma:open="false" ma:isKeyword="false">
      <xsd:complexType>
        <xsd:sequence>
          <xsd:element ref="pc:Terms" minOccurs="0" maxOccurs="1"/>
        </xsd:sequence>
      </xsd:complexType>
    </xsd:element>
    <xsd:element name="AuthorDivisionPost" ma:index="17" nillable="true" ma:displayName="Author Division/Post" ma:description="Division/Post of document author populated by workflow" ma:internalName="AuthorDivisionPost">
      <xsd:simpleType>
        <xsd:restriction base="dms:Text"/>
      </xsd:simpleType>
    </xsd:element>
    <xsd:element name="l5baa22ceebd46ea8e3732e81be971e4" ma:index="19" nillable="true" ma:taxonomy="true" ma:internalName="l5baa22ceebd46ea8e3732e81be971e4" ma:taxonomyFieldName="Topic" ma:displayName="Topic" ma:indexed="true" ma:default="" ma:fieldId="{55baa22c-eebd-46ea-8e37-32e81be971e4}" ma:sspId="d40f951a-0e91-4979-b35b-8d7b343b6be0" ma:termSetId="95f9d133-25b1-43b0-b844-6addcc947664" ma:anchorId="19069259-2e6d-4df2-93f1-ede08f586a3d" ma:open="false" ma:isKeyword="false">
      <xsd:complexType>
        <xsd:sequence>
          <xsd:element ref="pc:Terms" minOccurs="0" maxOccurs="1"/>
        </xsd:sequence>
      </xsd:complexType>
    </xsd:element>
    <xsd:element name="RelatedDocuments" ma:index="21" nillable="true" ma:displayName="Related Documents" ma:description="" ma:internalName="RelatedDocuments">
      <xsd:simpleType>
        <xsd:restriction base="dms:Note"/>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ddf060ef-f1a0-403f-b380-92364e86e15c">GOVE-138-1377</_dlc_DocId>
    <_dlc_DocIdUrl xmlns="ddf060ef-f1a0-403f-b380-92364e86e15c">
      <Url>http://o-wln-gdm/Functions/Governance/_layouts/15/DocIdRedir.aspx?ID=GOVE-138-1377</Url>
      <Description>GOVE-138-1377</Description>
    </_dlc_DocIdUrl>
    <IsCoveringDocument xmlns="ddf060ef-f1a0-403f-b380-92364e86e15c">false</IsCoveringDocument>
    <RelatedDocuments xmlns="ddf060ef-f1a0-403f-b380-92364e86e15c" xsi:nil="true"/>
    <o3a06977fe844c3db2132313dc460602 xmlns="ddf060ef-f1a0-403f-b380-92364e86e15c">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738a72fd-0042-476f-991b-551c05ade48c</TermId>
        </TermInfo>
      </Terms>
    </o3a06977fe844c3db2132313dc460602>
    <IconOverlay xmlns="http://schemas.microsoft.com/sharepoint/v4" xsi:nil="true"/>
    <a2ecf41d8355489e904c4f363828f1b7 xmlns="ddf060ef-f1a0-403f-b380-92364e86e15c">
      <Terms xmlns="http://schemas.microsoft.com/office/infopath/2007/PartnerControls"/>
    </a2ecf41d8355489e904c4f363828f1b7>
    <m7d8bdf464cb42f0a3c3d39d31c82072 xmlns="ddf060ef-f1a0-403f-b380-92364e86e15c">
      <Terms xmlns="http://schemas.microsoft.com/office/infopath/2007/PartnerControls"/>
    </m7d8bdf464cb42f0a3c3d39d31c82072>
    <TaxCatchAll xmlns="ddf060ef-f1a0-403f-b380-92364e86e15c">
      <Value>974</Value>
      <Value>1</Value>
    </TaxCatchAll>
    <AuthorDivisionPost xmlns="ddf060ef-f1a0-403f-b380-92364e86e15c" xsi:nil="true"/>
    <l5baa22ceebd46ea8e3732e81be971e4 xmlns="ddf060ef-f1a0-403f-b380-92364e86e15c">
      <Terms xmlns="http://schemas.microsoft.com/office/infopath/2007/PartnerControls">
        <TermInfo xmlns="http://schemas.microsoft.com/office/infopath/2007/PartnerControls">
          <TermName xmlns="http://schemas.microsoft.com/office/infopath/2007/PartnerControls">Budget/Planning and Financial</TermName>
          <TermId xmlns="http://schemas.microsoft.com/office/infopath/2007/PartnerControls">da0eadd6-3aed-4e26-b4ea-c8ccaf7c0779</TermId>
        </TermInfo>
      </Terms>
    </l5baa22ceebd46ea8e3732e81be971e4>
    <_dlc_ExpireDateSaved xmlns="http://schemas.microsoft.com/sharepoint/v3" xsi:nil="true"/>
    <_dlc_ExpireDate xmlns="http://schemas.microsoft.com/sharepoint/v3">2025-01-28T00:29:50+00:00</_dlc_ExpireDate>
  </documentManagement>
</p:properties>
</file>

<file path=customXml/itemProps1.xml><?xml version="1.0" encoding="utf-8"?>
<ds:datastoreItem xmlns:ds="http://schemas.openxmlformats.org/officeDocument/2006/customXml" ds:itemID="{DA3289C5-9395-4F1E-AAB9-E09FB2B05A67}">
  <ds:schemaRefs>
    <ds:schemaRef ds:uri="office.server.policy"/>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1740F9D0-76A6-4FA8-8EB5-509D7CEAA50D}">
  <ds:schemaRefs>
    <ds:schemaRef ds:uri="http://schemas.microsoft.com/sharepoint/events"/>
  </ds:schemaRefs>
</ds:datastoreItem>
</file>

<file path=customXml/itemProps4.xml><?xml version="1.0" encoding="utf-8"?>
<ds:datastoreItem xmlns:ds="http://schemas.openxmlformats.org/officeDocument/2006/customXml" ds:itemID="{2B9C0A9D-38FA-499D-9BF2-158BA73018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f060ef-f1a0-403f-b380-92364e86e15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579D7F4-D0D7-4BCB-BBEA-E7C37A64913E}">
  <ds:schemaRefs>
    <ds:schemaRef ds:uri="ddf060ef-f1a0-403f-b380-92364e86e15c"/>
    <ds:schemaRef ds:uri="http://schemas.openxmlformats.org/package/2006/metadata/core-properties"/>
    <ds:schemaRef ds:uri="http://purl.org/dc/dcmitype/"/>
    <ds:schemaRef ds:uri="http://www.w3.org/XML/1998/namespace"/>
    <ds:schemaRef ds:uri="http://schemas.microsoft.com/sharepoint/v3"/>
    <ds:schemaRef ds:uri="http://schemas.microsoft.com/office/2006/documentManagement/types"/>
    <ds:schemaRef ds:uri="http://purl.org/dc/elements/1.1/"/>
    <ds:schemaRef ds:uri="http://schemas.microsoft.com/office/infopath/2007/PartnerControls"/>
    <ds:schemaRef ds:uri="http://purl.org/dc/terms/"/>
    <ds:schemaRef ds:uri="http://schemas.microsoft.com/sharepoint/v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MFAT CE-Gifts-Benefits-Expenses-Disclosure 2022-23</dc:title>
  <dc:subject/>
  <cp:keywords/>
  <dc:description>Version 7 - for review by SIT - ready 2/10/18</dc:description>
  <cp:revision/>
  <cp:lastPrinted>2023-07-26T02:56:41Z</cp:lastPrinted>
  <dcterms:created xsi:type="dcterms:W3CDTF">2010-10-17T20:59:02Z</dcterms:created>
  <dcterms:modified xsi:type="dcterms:W3CDTF">2023-07-28T03:42:01Z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0x01010077AA9D1CFFA240DC80DAD99CA5F5CD00002DAE8431F8B6400CAA222602BDDA92B8006994B83DB615CE43B432E25F82B8D675</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aa0a468b-c835-4b19-aa60-a2ff470ca8b1</vt:lpwstr>
  </property>
  <property fmtid="{D5CDD505-2E9C-101B-9397-08002B2CF9AE}" pid="10" name="SharedWithUsers">
    <vt:lpwstr>87;#Ken Smart;#157;#Nehalkumar patel</vt:lpwstr>
  </property>
  <property fmtid="{D5CDD505-2E9C-101B-9397-08002B2CF9AE}" pid="11" name="_dlc_policyId">
    <vt:lpwstr>0x01010077AA9D1CFFA240DC80DAD99CA5F5CD00|715205936</vt:lpwstr>
  </property>
  <property fmtid="{D5CDD505-2E9C-101B-9397-08002B2CF9AE}" pid="12" name="ItemRetentionFormula">
    <vt:lpwstr>&lt;formula id="Microsoft.Office.RecordsManagement.PolicyFeatures.Expiration.Formula.BuiltIn"&gt;&lt;number&gt;18&lt;/number&gt;&lt;property&gt;Modified&lt;/property&gt;&lt;propertyId&gt;28cf69c5-fa48-462a-b5cd-27b6f9d2bd5f&lt;/propertyId&gt;&lt;period&gt;months&lt;/period&gt;&lt;/formula&gt;</vt:lpwstr>
  </property>
  <property fmtid="{D5CDD505-2E9C-101B-9397-08002B2CF9AE}" pid="13" name="Topic">
    <vt:lpwstr>974;#Budget/Planning and Financial|da0eadd6-3aed-4e26-b4ea-c8ccaf7c0779</vt:lpwstr>
  </property>
  <property fmtid="{D5CDD505-2E9C-101B-9397-08002B2CF9AE}" pid="14" name="SecurityClassification">
    <vt:lpwstr>1;#UNCLASSIFIED|738a72fd-0042-476f-991b-551c05ade48c</vt:lpwstr>
  </property>
  <property fmtid="{D5CDD505-2E9C-101B-9397-08002B2CF9AE}" pid="15" name="CoveringClassification">
    <vt:lpwstr/>
  </property>
  <property fmtid="{D5CDD505-2E9C-101B-9397-08002B2CF9AE}" pid="16" name="SecurityCaveat">
    <vt:lpwstr/>
  </property>
  <property fmtid="{D5CDD505-2E9C-101B-9397-08002B2CF9AE}" pid="17" name="RecordPoint_WorkflowType">
    <vt:lpwstr>ActiveSubmitStub</vt:lpwstr>
  </property>
  <property fmtid="{D5CDD505-2E9C-101B-9397-08002B2CF9AE}" pid="18" name="RecordPoint_ActiveItemWebId">
    <vt:lpwstr>{ddf060ef-f1a0-403f-b380-92364e86e15c}</vt:lpwstr>
  </property>
  <property fmtid="{D5CDD505-2E9C-101B-9397-08002B2CF9AE}" pid="19" name="RecordPoint_ActiveItemSiteId">
    <vt:lpwstr>{6adb340b-2792-449a-b65a-9cb206191799}</vt:lpwstr>
  </property>
  <property fmtid="{D5CDD505-2E9C-101B-9397-08002B2CF9AE}" pid="20" name="RecordPoint_ActiveItemListId">
    <vt:lpwstr>{f8860a4b-f2ab-486a-ba5c-85db5b87607d}</vt:lpwstr>
  </property>
  <property fmtid="{D5CDD505-2E9C-101B-9397-08002B2CF9AE}" pid="21" name="RecordPoint_ActiveItemUniqueId">
    <vt:lpwstr>{aa0a468b-c835-4b19-aa60-a2ff470ca8b1}</vt:lpwstr>
  </property>
</Properties>
</file>