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mfatprod-my.sharepoint.com/personal/sophie_griffiths_mfat_govt_nz/Documents/Documents/New Folder/"/>
    </mc:Choice>
  </mc:AlternateContent>
  <xr:revisionPtr revIDLastSave="0" documentId="8_{827D5D2B-C37C-4E03-AE5F-254FB046110B}" xr6:coauthVersionLast="47" xr6:coauthVersionMax="47" xr10:uidLastSave="{00000000-0000-0000-0000-000000000000}"/>
  <bookViews>
    <workbookView xWindow="-28800" yWindow="1440" windowWidth="21600" windowHeight="11325" firstSheet="1" activeTab="2" xr2:uid="{00000000-000D-0000-FFFF-FFFF00000000}"/>
  </bookViews>
  <sheets>
    <sheet name="Guidance for agencies" sheetId="5" state="hidden" r:id="rId1"/>
    <sheet name="Summary and sign-off" sheetId="13" r:id="rId2"/>
    <sheet name="Travel" sheetId="1" r:id="rId3"/>
    <sheet name="Hospitality" sheetId="2" r:id="rId4"/>
    <sheet name="Gifts and benefits" sheetId="4" r:id="rId5"/>
    <sheet name="All other expenses" sheetId="3" r:id="rId6"/>
  </sheets>
  <definedNames>
    <definedName name="_xlnm.Print_Area" localSheetId="5">'All other expenses'!$A$1:$E$24</definedName>
    <definedName name="_xlnm.Print_Area" localSheetId="4">'Gifts and benefits'!$A$1:$F$67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4" l="1"/>
  <c r="C18" i="3"/>
  <c r="C25" i="2"/>
  <c r="C188" i="1"/>
  <c r="C217" i="1"/>
  <c r="C112" i="1"/>
  <c r="B6" i="13" l="1"/>
  <c r="E60" i="13"/>
  <c r="C60" i="13"/>
  <c r="C58" i="4"/>
  <c r="C57" i="4"/>
  <c r="B60" i="13" l="1"/>
  <c r="B59" i="13"/>
  <c r="D59" i="13"/>
  <c r="B58" i="13"/>
  <c r="D58" i="13"/>
  <c r="D57" i="13"/>
  <c r="B57" i="13"/>
  <c r="D56" i="13"/>
  <c r="B56" i="13"/>
  <c r="D55" i="13"/>
  <c r="B55" i="13"/>
  <c r="F58" i="13" l="1"/>
  <c r="D25" i="2" s="1"/>
  <c r="F60" i="13"/>
  <c r="F59" i="13"/>
  <c r="D18" i="3" s="1"/>
  <c r="F57" i="13"/>
  <c r="D217" i="1" s="1"/>
  <c r="F56" i="13"/>
  <c r="D188" i="1" s="1"/>
  <c r="F55" i="13"/>
  <c r="D112" i="1" s="1"/>
  <c r="C13" i="13"/>
  <c r="C12" i="13"/>
  <c r="C11" i="13"/>
  <c r="C16" i="13" l="1"/>
  <c r="C17" i="13"/>
  <c r="C15" i="13" l="1"/>
  <c r="F12" i="13" l="1"/>
  <c r="C56" i="4"/>
  <c r="F11" i="13" s="1"/>
  <c r="F13" i="13" l="1"/>
  <c r="B217" i="1"/>
  <c r="B17" i="13" s="1"/>
  <c r="B188" i="1"/>
  <c r="B16" i="13" s="1"/>
  <c r="B112" i="1"/>
  <c r="B15" i="13" s="1"/>
  <c r="B18" i="3" l="1"/>
  <c r="B13" i="13" s="1"/>
  <c r="B25" i="2"/>
  <c r="B12" i="13" s="1"/>
  <c r="B11" i="13" l="1"/>
  <c r="B2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9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<sst xmlns="http://schemas.openxmlformats.org/spreadsheetml/2006/main" count="754" uniqueCount="396">
  <si>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</si>
  <si>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</si>
  <si>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</si>
  <si>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</si>
  <si>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</si>
  <si>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</si>
  <si>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</si>
  <si>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</si>
  <si>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</si>
  <si>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</si>
  <si>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</si>
  <si>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</si>
  <si>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</si>
  <si>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</si>
  <si>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</si>
  <si>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</si>
  <si>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</si>
  <si>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</si>
  <si>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</si>
  <si>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</si>
  <si>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</si>
  <si>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</si>
  <si>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</si>
  <si>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</si>
  <si>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</si>
  <si>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</si>
  <si>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</si>
  <si>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</si>
  <si>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</si>
  <si>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</si>
  <si>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</si>
  <si>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</si>
  <si>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</si>
  <si>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</si>
  <si>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</si>
  <si>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</si>
  <si>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</si>
  <si>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</si>
  <si>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</si>
  <si>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</si>
  <si>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</si>
  <si>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</si>
  <si>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</si>
  <si>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</si>
  <si>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</si>
  <si>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</si>
  <si>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</si>
  <si>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</si>
  <si>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</si>
  <si>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</si>
  <si>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</si>
  <si>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</si>
  <si>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</si>
  <si>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</si>
  <si>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</si>
  <si>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</si>
  <si>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</si>
  <si>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</si>
  <si>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</si>
  <si>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</si>
  <si>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</si>
  <si>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</si>
  <si>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</si>
  <si>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</si>
  <si>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</si>
  <si>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</si>
  <si>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</si>
  <si>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</si>
  <si>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</si>
  <si>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</si>
  <si>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</si>
  <si>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</si>
  <si>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</si>
  <si>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</si>
  <si>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</si>
  <si>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</si>
  <si>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</si>
  <si>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</si>
  <si>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</si>
  <si>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</si>
  <si>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</si>
  <si>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</si>
  <si>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</si>
  <si>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</si>
  <si>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</si>
  <si>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</si>
  <si>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</si>
  <si>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</si>
  <si>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</si>
  <si>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</si>
  <si>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</si>
  <si>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</si>
  <si>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</si>
  <si>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</si>
  <si>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</si>
  <si>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</si>
  <si>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</si>
  <si>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</si>
  <si>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</si>
  <si>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</si>
  <si>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</si>
  <si>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</si>
  <si>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</si>
  <si>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</si>
  <si>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</si>
  <si>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</si>
  <si>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</si>
  <si>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</si>
  <si>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</si>
  <si>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</si>
  <si>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</si>
  <si>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</si>
  <si>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</si>
  <si>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</si>
  <si>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</si>
  <si>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</si>
  <si>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</si>
  <si>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</si>
  <si>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</si>
  <si>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</si>
  <si>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</si>
  <si>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</si>
  <si>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</si>
  <si>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</si>
  <si>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</si>
  <si>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</si>
  <si>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</si>
  <si>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</si>
  <si>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</si>
  <si>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</si>
  <si>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</si>
  <si>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</si>
  <si>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</si>
  <si>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</si>
  <si>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</si>
  <si>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</si>
  <si>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</si>
  <si>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</si>
  <si>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</si>
  <si>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</si>
  <si>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</si>
  <si>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</si>
  <si>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</si>
  <si>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</si>
  <si>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</si>
  <si>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</si>
  <si>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</si>
  <si>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</si>
  <si>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</si>
  <si>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</si>
  <si>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</si>
  <si>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</si>
  <si>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</si>
  <si>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</si>
  <si>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</si>
  <si>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</si>
  <si>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</si>
  <si>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</si>
  <si>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</si>
  <si>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</si>
  <si>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</si>
  <si>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</si>
  <si>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</si>
  <si>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</si>
  <si>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</si>
  <si>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</si>
  <si>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</si>
  <si>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</si>
  <si>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</si>
  <si>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2 trays of kiwifruit</t>
  </si>
  <si>
    <t>Zespri</t>
  </si>
  <si>
    <t>Unknown</t>
  </si>
  <si>
    <t>Shared with staff</t>
  </si>
  <si>
    <t>Diplomatic Representative</t>
  </si>
  <si>
    <t>Governor General</t>
  </si>
  <si>
    <t>Dinner at Ambassador's Residence</t>
  </si>
  <si>
    <t>Dinner in honour of the visit by the Indian President</t>
  </si>
  <si>
    <t>Attendance at the State Dinner for the Indian President</t>
  </si>
  <si>
    <t>Wellington</t>
  </si>
  <si>
    <t>Tea and tea set</t>
  </si>
  <si>
    <t>Bottle of wine</t>
  </si>
  <si>
    <t>Framed picture</t>
  </si>
  <si>
    <t>Selection of tea</t>
  </si>
  <si>
    <t>Dinner x 6</t>
  </si>
  <si>
    <t>Bottle of whiskey</t>
  </si>
  <si>
    <t>Flowers</t>
  </si>
  <si>
    <t>Chocolates</t>
  </si>
  <si>
    <t>Gala Dinner</t>
  </si>
  <si>
    <t>Air NZ CE</t>
  </si>
  <si>
    <t>Ministry of Foreign Affairs and Trade</t>
  </si>
  <si>
    <t>Bede Corry</t>
  </si>
  <si>
    <t>Flights</t>
  </si>
  <si>
    <t>24 -28 July 2024</t>
  </si>
  <si>
    <t>23 September - 1 October 2024</t>
  </si>
  <si>
    <t>Accompany the Minister of Foreign Affairs to the United Nations Leaders' Week</t>
  </si>
  <si>
    <t>New York</t>
  </si>
  <si>
    <t>Sydney</t>
  </si>
  <si>
    <t>Vientiane</t>
  </si>
  <si>
    <t>Accompany the Prime Minister to APEC</t>
  </si>
  <si>
    <t>Lima</t>
  </si>
  <si>
    <t>Attend the Australia New Zealand Security Dialogue</t>
  </si>
  <si>
    <t>Canberra</t>
  </si>
  <si>
    <t>Auckland</t>
  </si>
  <si>
    <t>5 - 6 December 2024</t>
  </si>
  <si>
    <t>Accompany the Minister of Foreign Affairs to the Australia New Zealand Ministers' Meeting</t>
  </si>
  <si>
    <t>15 - 16 August 2024</t>
  </si>
  <si>
    <t>17 - 20 September 2024</t>
  </si>
  <si>
    <t>Attendance at Stakeholder Meetings</t>
  </si>
  <si>
    <t>8 - 9 December 2024</t>
  </si>
  <si>
    <t>29 - 30 August 2024</t>
  </si>
  <si>
    <t xml:space="preserve">Attendance at US New Zealand Strategic Dialogue </t>
  </si>
  <si>
    <t>Attendance at the US NZ Business Summit</t>
  </si>
  <si>
    <t>SIM card</t>
  </si>
  <si>
    <t>Taxi Wellington Airport to Home</t>
  </si>
  <si>
    <t>Taxi MFAT to Thorndon</t>
  </si>
  <si>
    <t>Taxi Home to Government House</t>
  </si>
  <si>
    <t>Taxi Government House to home</t>
  </si>
  <si>
    <t>21 - 22 November 2024</t>
  </si>
  <si>
    <t>Taxi Thorndon to MFAT</t>
  </si>
  <si>
    <t>Photos</t>
  </si>
  <si>
    <t>Photos for visa applications and delegation passes</t>
  </si>
  <si>
    <t>Attendance at the Asia New Zealand Foundation Board Meeting and Minister of Foreign Affairs Meeting with UN Secretary General</t>
  </si>
  <si>
    <t>Visa fee</t>
  </si>
  <si>
    <t>Lunch at Ambassador's Residence</t>
  </si>
  <si>
    <t>Taxi MFAT to Wellington Airport</t>
  </si>
  <si>
    <t>Lunch</t>
  </si>
  <si>
    <t>Hotel costs (1 night accommodation and meals)</t>
  </si>
  <si>
    <t>Hosting dinner for David Sanger</t>
  </si>
  <si>
    <t>Taxi Home to Thorndon</t>
  </si>
  <si>
    <t>Attendance at official lunch</t>
  </si>
  <si>
    <t>Taxi home to Wellington Airport</t>
  </si>
  <si>
    <t>Taxi Wellington Airport to home</t>
  </si>
  <si>
    <t>Taxi hotel to Canberra Airport</t>
  </si>
  <si>
    <t>Taxi hotel to JFK Airport</t>
  </si>
  <si>
    <t>Taxi home to Airport</t>
  </si>
  <si>
    <t>Taxi dinner venue to hotel</t>
  </si>
  <si>
    <t>Taxi hotel to dinner venue</t>
  </si>
  <si>
    <t>Taxi Auckland Airport to hotel</t>
  </si>
  <si>
    <t xml:space="preserve">Taxi Hotel to breakfast meeting </t>
  </si>
  <si>
    <t xml:space="preserve">Taxi breakfast meeting to meeting </t>
  </si>
  <si>
    <t>Lunch 28 September</t>
  </si>
  <si>
    <t>Breakfast 28 September</t>
  </si>
  <si>
    <t xml:space="preserve">Breakfast 27 September </t>
  </si>
  <si>
    <t>Taxi MFAT to Wadestown</t>
  </si>
  <si>
    <t>Taxi Hotel to Auckland Airport</t>
  </si>
  <si>
    <t>Taxi Home to Wellington Airport</t>
  </si>
  <si>
    <t>Hosting dinner for Zach Cooper</t>
  </si>
  <si>
    <t>Airfares</t>
  </si>
  <si>
    <t>14 - 18 November 2024</t>
  </si>
  <si>
    <t>Taxi Restaurant to hotel</t>
  </si>
  <si>
    <t>Taxi Government House to Auckland Airport</t>
  </si>
  <si>
    <t>Taxi Auckland Airport to Hotel</t>
  </si>
  <si>
    <t>Hosting lunch for diplomat</t>
  </si>
  <si>
    <t>Lunch x 2</t>
  </si>
  <si>
    <t>Taxi Auckland CBD to Airport</t>
  </si>
  <si>
    <t>Taxi Hotel to meeting venue</t>
  </si>
  <si>
    <t>Taxi Wellington Airport to MFAT</t>
  </si>
  <si>
    <t>Dinner x 2</t>
  </si>
  <si>
    <t xml:space="preserve">Cricket - Black Caps vs Pakistan - </t>
  </si>
  <si>
    <t>NZ Cricket</t>
  </si>
  <si>
    <t>Hosting lunch during official talks</t>
  </si>
  <si>
    <t>Lunch x 8</t>
  </si>
  <si>
    <t>Lunch x 10</t>
  </si>
  <si>
    <t>Taxi Kerikeri Airport to hotel</t>
  </si>
  <si>
    <t>9-11 March 2025</t>
  </si>
  <si>
    <t>12-14 March 2025</t>
  </si>
  <si>
    <t>Waitangi</t>
  </si>
  <si>
    <t>Attendance at the Business Investment Summit</t>
  </si>
  <si>
    <t>New York and Washington DC</t>
  </si>
  <si>
    <t xml:space="preserve">New York </t>
  </si>
  <si>
    <t>Washington DC</t>
  </si>
  <si>
    <t>Hosting dinner during official talks</t>
  </si>
  <si>
    <t>16 - 20 March 2025</t>
  </si>
  <si>
    <t>Rarotonga</t>
  </si>
  <si>
    <t>3-5 February 2025</t>
  </si>
  <si>
    <t>Laos Government</t>
  </si>
  <si>
    <t>Hospitality (e.g. facilitation, transportation, official meals)</t>
  </si>
  <si>
    <t>15-17 August 2024</t>
  </si>
  <si>
    <t xml:space="preserve">Australian Government </t>
  </si>
  <si>
    <t>Minister of Foreign Affairs</t>
  </si>
  <si>
    <t>Dinner in honour of UN Secretary General</t>
  </si>
  <si>
    <t>Dinner in honour of US Deputy Secretary of State</t>
  </si>
  <si>
    <t>17-20 September 2024</t>
  </si>
  <si>
    <t>24-28 July 2024</t>
  </si>
  <si>
    <t>23-29 September 2024</t>
  </si>
  <si>
    <t>US Government</t>
  </si>
  <si>
    <t xml:space="preserve">Welcome dinner  Asia New Zealand Foundation's Asia Summit </t>
  </si>
  <si>
    <t xml:space="preserve">Asia New Zealand Foundation </t>
  </si>
  <si>
    <t>Peruvian Government</t>
  </si>
  <si>
    <t>14 -17 November 2024</t>
  </si>
  <si>
    <t>Dinner hosted in honour of Australian Ministers</t>
  </si>
  <si>
    <t>Lunch x10</t>
  </si>
  <si>
    <t>27-28 February 2025</t>
  </si>
  <si>
    <t>24 February-26 February 2025</t>
  </si>
  <si>
    <t>28 February-1 March 2025</t>
  </si>
  <si>
    <t>Chinese Government</t>
  </si>
  <si>
    <t>Mongolian Government</t>
  </si>
  <si>
    <t>Korean Government</t>
  </si>
  <si>
    <t>Hospitality during Special Advisers meeting</t>
  </si>
  <si>
    <t>12-13 March 2025</t>
  </si>
  <si>
    <t>Hospitality during Business Investment Summit</t>
  </si>
  <si>
    <t>Prime Minister</t>
  </si>
  <si>
    <t>17-21 March 2025</t>
  </si>
  <si>
    <t>Taxi  Wadestown to MFAT</t>
  </si>
  <si>
    <t>27 January - 28 January 2025</t>
  </si>
  <si>
    <t>24 February - 2 March 2025</t>
  </si>
  <si>
    <t>x2 Bottles of wine</t>
  </si>
  <si>
    <t>Gift exchange with visiting officials</t>
  </si>
  <si>
    <t>Taxi Embassy to Hotel</t>
  </si>
  <si>
    <t>Taxi Hotel to Embassy</t>
  </si>
  <si>
    <t>Taxi: Hotel to Auckland Airport</t>
  </si>
  <si>
    <t>Taxi Hotel to dinner venue</t>
  </si>
  <si>
    <t>Taxi Dinner venue to hotel</t>
  </si>
  <si>
    <t>Taxi Thorndon to home</t>
  </si>
  <si>
    <t>Seoul</t>
  </si>
  <si>
    <t>Beijing</t>
  </si>
  <si>
    <t>Train New York to Washington DC</t>
  </si>
  <si>
    <t>19 - 26 April 2025</t>
  </si>
  <si>
    <t>London</t>
  </si>
  <si>
    <t>Visa</t>
  </si>
  <si>
    <t>2 tickets to WOW</t>
  </si>
  <si>
    <t>WOW organisers</t>
  </si>
  <si>
    <t>Breakfast event</t>
  </si>
  <si>
    <t>Hobson Leavy</t>
  </si>
  <si>
    <t>Christmas Ball</t>
  </si>
  <si>
    <t>Dinner</t>
  </si>
  <si>
    <t>19-26 April 2025</t>
  </si>
  <si>
    <t>UK Government</t>
  </si>
  <si>
    <t>Scarf</t>
  </si>
  <si>
    <t>12 - 14 May 2025</t>
  </si>
  <si>
    <t>Attend foreign policy consultations with Fiji</t>
  </si>
  <si>
    <t>Coffee with High Commissioner</t>
  </si>
  <si>
    <t>Dinner 20 April  x 2 (PM's Foreign Policy Adviser)</t>
  </si>
  <si>
    <t>Lunch 21 April</t>
  </si>
  <si>
    <t>23 - 24 May 2025</t>
  </si>
  <si>
    <t>Accompany the Minister of Foreign Affairs to Australia</t>
  </si>
  <si>
    <t xml:space="preserve"> </t>
  </si>
  <si>
    <t>Accompany the Minister of Foreign Affairs to the East Asia Summit</t>
  </si>
  <si>
    <t>Accompany the Prime Minister to the United Kingdom</t>
  </si>
  <si>
    <t xml:space="preserve">Attend foreign policy consultations with Cook Islands </t>
  </si>
  <si>
    <t>Attendance at Waitangi Day events with the Diplomatic Corps</t>
  </si>
  <si>
    <t>Attendance at the Asia New Zealand Foundation Special Advisers' Meeting</t>
  </si>
  <si>
    <t>Attendance at cricket</t>
  </si>
  <si>
    <t>Adelaide</t>
  </si>
  <si>
    <t>Melbourne</t>
  </si>
  <si>
    <t>Accompany the Prime Minister and Business Delegation to China</t>
  </si>
  <si>
    <t>Hosting Prof Anand Menon during meeting in London</t>
  </si>
  <si>
    <t>Drink x2</t>
  </si>
  <si>
    <t xml:space="preserve">Drink x2 </t>
  </si>
  <si>
    <t>12-14 May 2025</t>
  </si>
  <si>
    <t>Fijian Government</t>
  </si>
  <si>
    <t>Australian Government</t>
  </si>
  <si>
    <t>17-20 June 2025</t>
  </si>
  <si>
    <t xml:space="preserve">Hosting lunch during official talks </t>
  </si>
  <si>
    <t>Dinner x 4</t>
  </si>
  <si>
    <t>Lunch x12</t>
  </si>
  <si>
    <t>5-6 June 2025</t>
  </si>
  <si>
    <t xml:space="preserve">Taxi Wellington Airport to Home </t>
  </si>
  <si>
    <t>Attendance at Stakeholder Meetings during MFAT Leaders' Meeting</t>
  </si>
  <si>
    <t>Coffee beans</t>
  </si>
  <si>
    <t>US Navy</t>
  </si>
  <si>
    <t>Beijing, Ulaanbaatar, Seoul</t>
  </si>
  <si>
    <t xml:space="preserve">  </t>
  </si>
  <si>
    <t>Hotel costs (1 nights accommodation)</t>
  </si>
  <si>
    <t>MFAT to Thorndon</t>
  </si>
  <si>
    <t>Dinner 19 June</t>
  </si>
  <si>
    <t>Taxi Hotel to Whenuapai</t>
  </si>
  <si>
    <t xml:space="preserve">Taxi to Auckland Airport to Hotel </t>
  </si>
  <si>
    <t>Shanghai</t>
  </si>
  <si>
    <t>Airfares (Wellington/Auckland/Wellington only, other flights on RNZAF 757)</t>
  </si>
  <si>
    <t>Suva</t>
  </si>
  <si>
    <t>16 - 20 June 2025</t>
  </si>
  <si>
    <t>Shanghai, Beijing</t>
  </si>
  <si>
    <t>Hotel costs (2 nights accommodation and meals)</t>
  </si>
  <si>
    <t>Hotel costs (3 nights accommodation and meals)</t>
  </si>
  <si>
    <t>Hotel costs (2 nights accommodation, meals and laundry)</t>
  </si>
  <si>
    <t>Hotel costs (8 nights accommodation and meals)</t>
  </si>
  <si>
    <t>Hotel costs (1 night accommodation.  Meals and incidentals for 5 days as accommodation paid by UK Government )</t>
  </si>
  <si>
    <t>Hotel costs (2 nights and meals)</t>
  </si>
  <si>
    <t>Hosting drinks during official visit to London</t>
  </si>
  <si>
    <t>Chair, Audit and Risk Committee</t>
  </si>
  <si>
    <t>Hotel costs (2 nights  meals and laundry)</t>
  </si>
  <si>
    <t>1 January - 30 June 2025</t>
  </si>
  <si>
    <t>Cloud storage</t>
  </si>
  <si>
    <t>Phone and data costs</t>
  </si>
  <si>
    <t>1 July 2024 - 30 June 2025</t>
  </si>
  <si>
    <t>Accompany the Prime Minister to the Australia New Zealand Leaders' Meeting</t>
  </si>
  <si>
    <t>Accompany the Minister of Foreign Affairs to China, Mongolia and Republic of Korea</t>
  </si>
  <si>
    <t>Accompany the Minister of Foreign Affairs to the United States</t>
  </si>
  <si>
    <t xml:space="preserve">Attendance at a meeting </t>
  </si>
  <si>
    <t>Attendance at a meeting</t>
  </si>
  <si>
    <t>Hosting an official dinner</t>
  </si>
  <si>
    <t>Attendance at a Gala Dinner</t>
  </si>
  <si>
    <t>Attendance at an official lunch</t>
  </si>
  <si>
    <t>Lunch x 12 (cost shared with the Ministry of Defence)</t>
  </si>
  <si>
    <t>Ministry phone and data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</si>
</sst>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top"/>
      <protection locked="0"/>
    </xf>
    <xf numFmtId="167" fontId="15" fillId="10" borderId="3" xfId="0" applyNumberFormat="1" applyFont="1" applyFill="1" applyBorder="1" applyAlignment="1" applyProtection="1">
      <alignment horizontal="left" vertical="center"/>
      <protection locked="0"/>
    </xf>
    <xf numFmtId="0" fontId="15" fillId="10" borderId="3"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42" zoomScaleNormal="100" workbookViewId="0">
      <selection activeCell="A13" sqref="A13"/>
    </sheetView>
  </sheetViews>
  <sheetFormatPr defaultColWidth="0" defaultRowHeight="13.8" zeroHeight="1" x14ac:dyDescent="0.25"/>
  <cols>
    <col min="1" max="1" width="219.33203125" style="41" customWidth="1"/>
    <col min="2" max="2" width="33.33203125" style="40" customWidth="1"/>
    <col min="3" max="16384" width="8.6640625" hidden="1"/>
  </cols>
  <sheetData>
    <row r="1" spans="1:2" ht="23.25" customHeight="1" x14ac:dyDescent="0.25">
      <c r="A1" s="39" t="s">
        <v>0</v>
      </c>
    </row>
    <row r="2" spans="1:2" ht="33" customHeight="1" x14ac:dyDescent="0.25">
      <c r="A2" s="103" t="s">
        <v>1</v>
      </c>
    </row>
    <row r="3" spans="1:2" ht="17.25" customHeight="1" x14ac:dyDescent="0.25"/>
    <row r="4" spans="1:2" ht="23.25" customHeight="1" x14ac:dyDescent="0.25">
      <c r="A4" s="125"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69"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5"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x14ac:dyDescent="0.25">
      <c r="A51" s="46" t="s">
        <v>44</v>
      </c>
    </row>
    <row r="52" spans="1:1" ht="17.25" customHeight="1" x14ac:dyDescent="0.25">
      <c r="A52" s="46"/>
    </row>
    <row r="53" spans="1:1" ht="22.5" customHeight="1" x14ac:dyDescent="0.25">
      <c r="A53" s="42" t="s">
        <v>45</v>
      </c>
    </row>
    <row r="54" spans="1:1" ht="32.25" customHeight="1" x14ac:dyDescent="0.25">
      <c r="A54" s="127" t="s">
        <v>46</v>
      </c>
    </row>
    <row r="55" spans="1:1" ht="17.25" customHeight="1" x14ac:dyDescent="0.25">
      <c r="A55" s="50" t="s">
        <v>47</v>
      </c>
    </row>
    <row r="56" spans="1:1" ht="17.25" customHeight="1" x14ac:dyDescent="0.25">
      <c r="A56" s="51" t="s">
        <v>48</v>
      </c>
    </row>
    <row r="57" spans="1:1" ht="17.25" customHeight="1" x14ac:dyDescent="0.25">
      <c r="A57" s="65" t="s">
        <v>49</v>
      </c>
    </row>
    <row r="58" spans="1:1" ht="17.25" customHeight="1" x14ac:dyDescent="0.25">
      <c r="A58" s="126" t="s">
        <v>50</v>
      </c>
    </row>
    <row r="59" spans="1:1" x14ac:dyDescent="0.25"/>
    <row r="61" spans="1:1" hidden="1" x14ac:dyDescent="0.25">
      <c r="A61" s="52"/>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Header>&amp;C&amp;"Segoe UI Semibold"&amp;11&amp;K000000 UNCLASSIFIED&amp;1#_x000D_</oddHeader>
    <oddFooter>&amp;LCE Expense Disclosure Workbook 2018&amp;C_x000D_&amp;1#&amp;"Segoe UI Semibold"&amp;11&amp;K000000 UNCLASSIFIED&amp;RWorksheet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3.2" zeroHeight="1" x14ac:dyDescent="0.25"/>
  <cols>
    <col min="1" max="1" width="35.6640625" customWidth="1"/>
    <col min="2" max="2" width="21.5546875" customWidth="1"/>
    <col min="3" max="3" width="33.5546875" customWidth="1"/>
    <col min="4" max="4" width="4.441406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189</v>
      </c>
      <c r="C2" s="136"/>
      <c r="D2" s="136"/>
      <c r="E2" s="136"/>
      <c r="F2" s="136"/>
      <c r="G2" s="17"/>
      <c r="H2" s="17"/>
      <c r="I2" s="17"/>
      <c r="J2" s="17"/>
      <c r="K2" s="17"/>
    </row>
    <row r="3" spans="1:11" ht="15.6" x14ac:dyDescent="0.25">
      <c r="A3" s="3" t="s">
        <v>53</v>
      </c>
      <c r="B3" s="136" t="s">
        <v>190</v>
      </c>
      <c r="C3" s="136"/>
      <c r="D3" s="136"/>
      <c r="E3" s="136"/>
      <c r="F3" s="136"/>
      <c r="G3" s="17"/>
      <c r="H3" s="17"/>
      <c r="I3" s="17"/>
      <c r="J3" s="17"/>
      <c r="K3" s="17"/>
    </row>
    <row r="4" spans="1:11" ht="21" customHeight="1" x14ac:dyDescent="0.25">
      <c r="A4" s="3" t="s">
        <v>54</v>
      </c>
      <c r="B4" s="137">
        <v>45474</v>
      </c>
      <c r="C4" s="137"/>
      <c r="D4" s="137"/>
      <c r="E4" s="137"/>
      <c r="F4" s="137"/>
      <c r="G4" s="17"/>
      <c r="H4" s="17"/>
      <c r="I4" s="17"/>
      <c r="J4" s="17"/>
      <c r="K4" s="17"/>
    </row>
    <row r="5" spans="1:11" ht="21" customHeight="1" x14ac:dyDescent="0.25">
      <c r="A5" s="3" t="s">
        <v>55</v>
      </c>
      <c r="B5" s="137">
        <v>45838</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2" x14ac:dyDescent="0.25">
      <c r="A7" s="3" t="s">
        <v>57</v>
      </c>
      <c r="B7" s="133" t="s">
        <v>90</v>
      </c>
      <c r="C7" s="133"/>
      <c r="D7" s="133"/>
      <c r="E7" s="133"/>
      <c r="F7" s="133"/>
      <c r="G7" s="23"/>
      <c r="H7" s="17"/>
      <c r="I7" s="17"/>
      <c r="J7" s="17"/>
      <c r="K7" s="17"/>
    </row>
    <row r="8" spans="1:11" ht="25.5" customHeight="1" x14ac:dyDescent="0.25">
      <c r="A8" s="3" t="s">
        <v>59</v>
      </c>
      <c r="B8" s="133" t="s">
        <v>380</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25">
      <c r="A10" s="87" t="s">
        <v>62</v>
      </c>
      <c r="B10" s="88" t="s">
        <v>63</v>
      </c>
      <c r="C10" s="88" t="s">
        <v>64</v>
      </c>
      <c r="D10" s="89"/>
      <c r="E10" s="90" t="s">
        <v>29</v>
      </c>
      <c r="F10" s="91" t="s">
        <v>65</v>
      </c>
      <c r="G10" s="92"/>
      <c r="H10" s="92"/>
      <c r="I10" s="92"/>
      <c r="J10" s="92"/>
      <c r="K10" s="92"/>
    </row>
    <row r="11" spans="1:11" ht="27.75" customHeight="1" x14ac:dyDescent="0.3">
      <c r="A11" s="8" t="s">
        <v>66</v>
      </c>
      <c r="B11" s="59">
        <f>B15+B16+B17</f>
        <v>147835.48000000001</v>
      </c>
      <c r="C11" s="66" t="str">
        <f>IF(Travel!B6="",A34,Travel!B6)</f>
        <v>Figures exclude GST</v>
      </c>
      <c r="D11" s="6"/>
      <c r="E11" s="8" t="s">
        <v>67</v>
      </c>
      <c r="F11" s="33">
        <f>'Gifts and benefits'!C56</f>
        <v>43</v>
      </c>
      <c r="G11" s="29"/>
      <c r="H11" s="29"/>
      <c r="I11" s="29"/>
      <c r="J11" s="29"/>
      <c r="K11" s="29"/>
    </row>
    <row r="12" spans="1:11" ht="27.75" customHeight="1" x14ac:dyDescent="0.3">
      <c r="A12" s="8" t="s">
        <v>24</v>
      </c>
      <c r="B12" s="59">
        <f>Hospitality!B25</f>
        <v>6547.06</v>
      </c>
      <c r="C12" s="66" t="str">
        <f>IF(Hospitality!B6="",A34,Hospitality!B6)</f>
        <v>Figures exclude GST</v>
      </c>
      <c r="D12" s="6"/>
      <c r="E12" s="8" t="s">
        <v>68</v>
      </c>
      <c r="F12" s="33">
        <f>'Gifts and benefits'!C57</f>
        <v>36</v>
      </c>
      <c r="G12" s="29"/>
      <c r="H12" s="29"/>
      <c r="I12" s="29"/>
      <c r="J12" s="29"/>
      <c r="K12" s="29"/>
    </row>
    <row r="13" spans="1:11" ht="27.75" customHeight="1" x14ac:dyDescent="0.25">
      <c r="A13" s="8" t="s">
        <v>69</v>
      </c>
      <c r="B13" s="59">
        <f>'All other expenses'!B18</f>
        <v>854.90000000000009</v>
      </c>
      <c r="C13" s="66" t="str">
        <f>IF('All other expenses'!B6="",A34,'All other expenses'!B6)</f>
        <v>Figures exclude GST</v>
      </c>
      <c r="D13" s="6"/>
      <c r="E13" s="8" t="s">
        <v>70</v>
      </c>
      <c r="F13" s="33">
        <f>'Gifts and benefits'!C58</f>
        <v>7</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Travel!B112</f>
        <v>138047.92000000001</v>
      </c>
      <c r="C15" s="68" t="str">
        <f>C11</f>
        <v>Figures exclude GST</v>
      </c>
      <c r="D15" s="6"/>
      <c r="E15" s="6"/>
      <c r="F15" s="35"/>
      <c r="G15" s="17"/>
      <c r="H15" s="17"/>
      <c r="I15" s="17"/>
      <c r="J15" s="17"/>
      <c r="K15" s="17"/>
    </row>
    <row r="16" spans="1:11" ht="27.75" customHeight="1" x14ac:dyDescent="0.25">
      <c r="A16" s="9" t="s">
        <v>72</v>
      </c>
      <c r="B16" s="61">
        <f>Travel!B188</f>
        <v>9428.9999999999982</v>
      </c>
      <c r="C16" s="68" t="str">
        <f>C11</f>
        <v>Figures exclude GST</v>
      </c>
      <c r="D16" s="36"/>
      <c r="E16" s="6"/>
      <c r="F16" s="37"/>
      <c r="G16" s="17"/>
      <c r="H16" s="17"/>
      <c r="I16" s="17"/>
      <c r="J16" s="17"/>
      <c r="K16" s="17"/>
    </row>
    <row r="17" spans="1:11" ht="27.75" customHeight="1" x14ac:dyDescent="0.25">
      <c r="A17" s="9" t="s">
        <v>73</v>
      </c>
      <c r="B17" s="61">
        <f>Travel!B217</f>
        <v>358.56</v>
      </c>
      <c r="C17" s="68" t="str">
        <f>C11</f>
        <v>Figures exclude GST</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 customHeight="1" x14ac:dyDescent="0.25">
      <c r="A21" s="20" t="s">
        <v>76</v>
      </c>
      <c r="D21" s="17"/>
      <c r="E21" s="17"/>
      <c r="F21" s="17"/>
      <c r="G21" s="17"/>
      <c r="H21" s="17"/>
      <c r="I21" s="17"/>
      <c r="J21" s="17"/>
      <c r="K21" s="17"/>
    </row>
    <row r="22" spans="1:11" ht="12.6" customHeight="1" x14ac:dyDescent="0.25">
      <c r="A22" s="20" t="s">
        <v>77</v>
      </c>
      <c r="D22" s="17"/>
      <c r="E22" s="17"/>
      <c r="F22" s="17"/>
      <c r="G22" s="17"/>
      <c r="H22" s="17"/>
      <c r="I22" s="17"/>
      <c r="J22" s="17"/>
      <c r="K22" s="17"/>
    </row>
    <row r="23" spans="1:11" ht="12.6"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1" t="s">
        <v>99</v>
      </c>
      <c r="B48" s="63"/>
      <c r="C48" s="63"/>
      <c r="D48" s="63"/>
      <c r="E48" s="63"/>
      <c r="F48" s="63"/>
      <c r="G48" s="17"/>
      <c r="H48" s="17"/>
      <c r="I48" s="17"/>
      <c r="J48" s="17"/>
      <c r="K48" s="17"/>
    </row>
    <row r="49" spans="1:11" ht="26.4" hidden="1" x14ac:dyDescent="0.25">
      <c r="A49" s="81" t="s">
        <v>100</v>
      </c>
      <c r="B49" s="63"/>
      <c r="C49" s="63"/>
      <c r="D49" s="63"/>
      <c r="E49" s="63"/>
      <c r="F49" s="63"/>
      <c r="G49" s="17"/>
      <c r="H49" s="17"/>
      <c r="I49" s="17"/>
      <c r="J49" s="17"/>
      <c r="K49" s="17"/>
    </row>
    <row r="50" spans="1:11" ht="26.4" hidden="1" x14ac:dyDescent="0.25">
      <c r="A50" s="82" t="s">
        <v>101</v>
      </c>
      <c r="B50" s="4"/>
      <c r="C50" s="4"/>
      <c r="D50" s="4"/>
      <c r="E50" s="4"/>
      <c r="F50" s="4"/>
      <c r="G50" s="17"/>
      <c r="H50" s="17"/>
      <c r="I50" s="17"/>
      <c r="J50" s="17"/>
      <c r="K50" s="17"/>
    </row>
    <row r="51" spans="1:11" ht="26.4" hidden="1" x14ac:dyDescent="0.25">
      <c r="A51" s="82" t="s">
        <v>102</v>
      </c>
      <c r="B51" s="4"/>
      <c r="C51" s="4"/>
      <c r="D51" s="4"/>
      <c r="E51" s="4"/>
      <c r="F51" s="4"/>
      <c r="G51" s="17"/>
      <c r="H51" s="17"/>
      <c r="I51" s="17"/>
      <c r="J51" s="17"/>
      <c r="K51" s="17"/>
    </row>
    <row r="52" spans="1:11" ht="39.6" hidden="1" x14ac:dyDescent="0.25">
      <c r="A52" s="82" t="s">
        <v>103</v>
      </c>
      <c r="B52" s="74"/>
      <c r="C52" s="74"/>
      <c r="D52" s="74"/>
      <c r="E52" s="11"/>
      <c r="F52" s="11"/>
      <c r="G52" s="17"/>
      <c r="H52" s="17"/>
      <c r="I52" s="17"/>
      <c r="J52" s="17"/>
      <c r="K52" s="17"/>
    </row>
    <row r="53" spans="1:11" hidden="1" x14ac:dyDescent="0.25">
      <c r="A53" s="79" t="s">
        <v>104</v>
      </c>
      <c r="B53" s="73"/>
      <c r="C53" s="73"/>
      <c r="D53" s="73"/>
      <c r="E53" s="10"/>
      <c r="F53" s="10" t="b">
        <v>1</v>
      </c>
      <c r="G53" s="17"/>
      <c r="H53" s="17"/>
      <c r="I53" s="17"/>
      <c r="J53" s="17"/>
      <c r="K53" s="17"/>
    </row>
    <row r="54" spans="1:11" hidden="1" x14ac:dyDescent="0.25">
      <c r="A54" s="80" t="s">
        <v>105</v>
      </c>
      <c r="B54" s="79"/>
      <c r="C54" s="79"/>
      <c r="D54" s="79"/>
      <c r="E54" s="10"/>
      <c r="F54" s="10" t="b">
        <v>0</v>
      </c>
      <c r="G54" s="17"/>
      <c r="H54" s="17"/>
      <c r="I54" s="17"/>
      <c r="J54" s="17"/>
      <c r="K54" s="17"/>
    </row>
    <row r="55" spans="1:11" hidden="1" x14ac:dyDescent="0.25">
      <c r="A55" s="83"/>
      <c r="B55" s="75">
        <f>COUNT(Travel!B12:B111)</f>
        <v>73</v>
      </c>
      <c r="C55" s="75"/>
      <c r="D55" s="75">
        <f>COUNTIF(Travel!D12:D111,"*")</f>
        <v>73</v>
      </c>
      <c r="E55" s="76"/>
      <c r="F55" s="76" t="b">
        <f>MIN(B55,D55)=MAX(B55,D55)</f>
        <v>1</v>
      </c>
      <c r="G55" s="17"/>
      <c r="H55" s="17"/>
      <c r="I55" s="17"/>
      <c r="J55" s="17"/>
      <c r="K55" s="17"/>
    </row>
    <row r="56" spans="1:11" hidden="1" x14ac:dyDescent="0.25">
      <c r="A56" s="83" t="s">
        <v>106</v>
      </c>
      <c r="B56" s="75">
        <f>COUNT(Travel!B115:B187)</f>
        <v>52</v>
      </c>
      <c r="C56" s="75"/>
      <c r="D56" s="75">
        <f>COUNTIF(Travel!D115:D187,"*")</f>
        <v>52</v>
      </c>
      <c r="E56" s="76"/>
      <c r="F56" s="76" t="b">
        <f>MIN(B56,D56)=MAX(B56,D56)</f>
        <v>1</v>
      </c>
    </row>
    <row r="57" spans="1:11" hidden="1" x14ac:dyDescent="0.25">
      <c r="A57" s="84"/>
      <c r="B57" s="75">
        <f>COUNT(Travel!B192:B216)</f>
        <v>22</v>
      </c>
      <c r="C57" s="75"/>
      <c r="D57" s="75">
        <f>COUNTIF(Travel!D192:D216,"*")</f>
        <v>22</v>
      </c>
      <c r="E57" s="76"/>
      <c r="F57" s="76" t="b">
        <f>MIN(B57,D57)=MAX(B57,D57)</f>
        <v>1</v>
      </c>
    </row>
    <row r="58" spans="1:11" hidden="1" x14ac:dyDescent="0.25">
      <c r="A58" s="85" t="s">
        <v>107</v>
      </c>
      <c r="B58" s="77">
        <f>COUNT(Hospitality!B11:B24)</f>
        <v>12</v>
      </c>
      <c r="C58" s="77"/>
      <c r="D58" s="77">
        <f>COUNTIF(Hospitality!D11:D24,"*")</f>
        <v>12</v>
      </c>
      <c r="E58" s="78"/>
      <c r="F58" s="78" t="b">
        <f>MIN(B58,D58)=MAX(B58,D58)</f>
        <v>1</v>
      </c>
    </row>
    <row r="59" spans="1:11" hidden="1" x14ac:dyDescent="0.25">
      <c r="A59" s="86" t="s">
        <v>108</v>
      </c>
      <c r="B59" s="76">
        <f>COUNT('All other expenses'!B11:B17)</f>
        <v>4</v>
      </c>
      <c r="C59" s="76"/>
      <c r="D59" s="76">
        <f>COUNTIF('All other expenses'!D11:D17,"*")</f>
        <v>4</v>
      </c>
      <c r="E59" s="76"/>
      <c r="F59" s="76" t="b">
        <f>MIN(B59,D59)=MAX(B59,D59)</f>
        <v>1</v>
      </c>
    </row>
    <row r="60" spans="1:11" hidden="1" x14ac:dyDescent="0.25">
      <c r="A60" s="85" t="s">
        <v>109</v>
      </c>
      <c r="B60" s="77">
        <f>COUNTIF('Gifts and benefits'!B11:B55,"*")</f>
        <v>43</v>
      </c>
      <c r="C60" s="77">
        <f>COUNTIF('Gifts and benefits'!C11:C55,"*")</f>
        <v>43</v>
      </c>
      <c r="D60" s="77"/>
      <c r="E60" s="77">
        <f>COUNTA('Gifts and benefits'!E11:E55)</f>
        <v>43</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Header>&amp;C&amp;"Segoe UI Semibold"&amp;11&amp;K000000 UNCLASSIFIED&amp;1#_x000D_</oddHeader>
    <oddFooter>&amp;LCE Expense Disclosure Workbook 2018&amp;C_x000D_&amp;1#&amp;"Segoe UI Semibold"&amp;11&amp;K000000 UNCLASSIFIED&amp;RWorksheet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27"/>
  <sheetViews>
    <sheetView tabSelected="1" zoomScaleNormal="100" workbookViewId="0">
      <selection activeCell="A149" sqref="A149:XFD149"/>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7.5546875" customWidth="1"/>
    <col min="7" max="9" width="9.109375" hidden="1" customWidth="1"/>
    <col min="10" max="13" width="0" hidden="1" customWidth="1"/>
    <col min="14" max="16384" width="9.109375" hidden="1"/>
  </cols>
  <sheetData>
    <row r="1" spans="1:6" ht="26.25" customHeight="1" x14ac:dyDescent="0.25">
      <c r="A1" s="140" t="s">
        <v>110</v>
      </c>
      <c r="B1" s="140"/>
      <c r="C1" s="140"/>
      <c r="D1" s="140"/>
      <c r="E1" s="140"/>
      <c r="F1" s="17"/>
    </row>
    <row r="2" spans="1:6" ht="21" customHeight="1" x14ac:dyDescent="0.25">
      <c r="A2" s="3" t="s">
        <v>111</v>
      </c>
      <c r="B2" s="138" t="s">
        <v>189</v>
      </c>
      <c r="C2" s="138"/>
      <c r="D2" s="138"/>
      <c r="E2" s="138"/>
      <c r="F2" s="17"/>
    </row>
    <row r="3" spans="1:6" ht="31.2" x14ac:dyDescent="0.25">
      <c r="A3" s="3" t="s">
        <v>112</v>
      </c>
      <c r="B3" s="138" t="s">
        <v>190</v>
      </c>
      <c r="C3" s="138"/>
      <c r="D3" s="138"/>
      <c r="E3" s="138"/>
      <c r="F3" s="17"/>
    </row>
    <row r="4" spans="1:6" ht="21" customHeight="1" x14ac:dyDescent="0.25">
      <c r="A4" s="3" t="s">
        <v>113</v>
      </c>
      <c r="B4" s="138">
        <v>45474</v>
      </c>
      <c r="C4" s="138"/>
      <c r="D4" s="138"/>
      <c r="E4" s="138"/>
      <c r="F4" s="17"/>
    </row>
    <row r="5" spans="1:6" ht="21" customHeight="1" x14ac:dyDescent="0.25">
      <c r="A5" s="3" t="s">
        <v>114</v>
      </c>
      <c r="B5" s="138">
        <v>45838</v>
      </c>
      <c r="C5" s="138"/>
      <c r="D5" s="138"/>
      <c r="E5" s="138"/>
      <c r="F5" s="17"/>
    </row>
    <row r="6" spans="1:6" ht="21" customHeight="1" x14ac:dyDescent="0.25">
      <c r="A6" s="3" t="s">
        <v>115</v>
      </c>
      <c r="B6" s="133" t="s">
        <v>82</v>
      </c>
      <c r="C6" s="133"/>
      <c r="D6" s="133"/>
      <c r="E6" s="133"/>
      <c r="F6" s="17"/>
    </row>
    <row r="7" spans="1:6" ht="21" customHeight="1" x14ac:dyDescent="0.25">
      <c r="A7" s="3" t="s">
        <v>56</v>
      </c>
      <c r="B7" s="133" t="s">
        <v>84</v>
      </c>
      <c r="C7" s="133"/>
      <c r="D7" s="133"/>
      <c r="E7" s="133"/>
      <c r="F7" s="17"/>
    </row>
    <row r="8" spans="1:6" ht="36" customHeight="1" x14ac:dyDescent="0.25">
      <c r="A8" s="142" t="s">
        <v>116</v>
      </c>
      <c r="B8" s="143"/>
      <c r="C8" s="143"/>
      <c r="D8" s="143"/>
      <c r="E8" s="143"/>
      <c r="F8" s="19"/>
    </row>
    <row r="9" spans="1:6" ht="36" customHeight="1" x14ac:dyDescent="0.25">
      <c r="A9" s="144" t="s">
        <v>117</v>
      </c>
      <c r="B9" s="145"/>
      <c r="C9" s="145"/>
      <c r="D9" s="145"/>
      <c r="E9" s="145"/>
      <c r="F9" s="19"/>
    </row>
    <row r="10" spans="1:6" ht="24.75" customHeight="1" x14ac:dyDescent="0.3">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3" t="s">
        <v>192</v>
      </c>
      <c r="B12" s="114"/>
      <c r="C12" s="115" t="s">
        <v>337</v>
      </c>
      <c r="D12" s="115"/>
      <c r="E12" s="116" t="s">
        <v>197</v>
      </c>
      <c r="F12" s="1"/>
    </row>
    <row r="13" spans="1:6" s="2" customFormat="1" x14ac:dyDescent="0.25">
      <c r="A13" s="113"/>
      <c r="B13" s="114">
        <v>11301.82</v>
      </c>
      <c r="C13" s="115"/>
      <c r="D13" s="115" t="s">
        <v>191</v>
      </c>
      <c r="E13" s="116"/>
      <c r="F13" s="1"/>
    </row>
    <row r="14" spans="1:6" s="2" customFormat="1" x14ac:dyDescent="0.25">
      <c r="A14" s="113"/>
      <c r="B14" s="114">
        <v>42.52</v>
      </c>
      <c r="C14" s="115"/>
      <c r="D14" s="115" t="s">
        <v>230</v>
      </c>
      <c r="E14" s="116"/>
      <c r="F14" s="1"/>
    </row>
    <row r="15" spans="1:6" s="2" customFormat="1" x14ac:dyDescent="0.25">
      <c r="A15" s="113"/>
      <c r="B15" s="114">
        <v>551.85</v>
      </c>
      <c r="C15" s="113" t="s">
        <v>362</v>
      </c>
      <c r="D15" s="113" t="s">
        <v>374</v>
      </c>
      <c r="E15" s="113" t="s">
        <v>197</v>
      </c>
      <c r="F15" s="1"/>
    </row>
    <row r="16" spans="1:6" s="2" customFormat="1" x14ac:dyDescent="0.25">
      <c r="A16" s="113"/>
      <c r="B16" s="114">
        <v>19.5</v>
      </c>
      <c r="C16" s="115"/>
      <c r="D16" s="115" t="s">
        <v>212</v>
      </c>
      <c r="E16" s="114"/>
      <c r="F16" s="1"/>
    </row>
    <row r="17" spans="1:6" s="2" customFormat="1" x14ac:dyDescent="0.25">
      <c r="A17" s="113"/>
      <c r="B17" s="114">
        <v>34.700000000000003</v>
      </c>
      <c r="C17" s="114"/>
      <c r="D17" s="114" t="s">
        <v>231</v>
      </c>
      <c r="E17" s="116"/>
      <c r="F17" s="1"/>
    </row>
    <row r="18" spans="1:6" s="2" customFormat="1" x14ac:dyDescent="0.25">
      <c r="A18" s="113"/>
      <c r="B18" s="114"/>
      <c r="C18" s="115"/>
      <c r="D18" s="115"/>
      <c r="E18" s="116"/>
      <c r="F18" s="1"/>
    </row>
    <row r="19" spans="1:6" s="2" customFormat="1" x14ac:dyDescent="0.25">
      <c r="A19" s="113" t="s">
        <v>205</v>
      </c>
      <c r="B19" s="114"/>
      <c r="C19" s="115" t="s">
        <v>386</v>
      </c>
      <c r="D19" s="115"/>
      <c r="E19" s="116" t="s">
        <v>196</v>
      </c>
      <c r="F19" s="1"/>
    </row>
    <row r="20" spans="1:6" s="2" customFormat="1" x14ac:dyDescent="0.25">
      <c r="A20" s="113"/>
      <c r="B20" s="114">
        <v>3547.36</v>
      </c>
      <c r="C20" s="115"/>
      <c r="D20" s="115" t="s">
        <v>191</v>
      </c>
      <c r="E20" s="116"/>
      <c r="F20" s="1"/>
    </row>
    <row r="21" spans="1:6" s="2" customFormat="1" x14ac:dyDescent="0.25">
      <c r="A21" s="113"/>
      <c r="B21" s="114">
        <v>37.74</v>
      </c>
      <c r="C21" s="115"/>
      <c r="D21" s="115" t="s">
        <v>230</v>
      </c>
      <c r="E21" s="116"/>
      <c r="F21" s="1"/>
    </row>
    <row r="22" spans="1:6" s="2" customFormat="1" x14ac:dyDescent="0.25">
      <c r="A22" s="113"/>
      <c r="B22" s="114">
        <v>265.3</v>
      </c>
      <c r="C22" s="115"/>
      <c r="D22" s="115" t="s">
        <v>226</v>
      </c>
      <c r="E22" s="116" t="s">
        <v>196</v>
      </c>
      <c r="F22" s="1"/>
    </row>
    <row r="23" spans="1:6" s="2" customFormat="1" x14ac:dyDescent="0.25">
      <c r="A23" s="113"/>
      <c r="B23" s="114">
        <v>46.92</v>
      </c>
      <c r="C23" s="115"/>
      <c r="D23" s="115" t="s">
        <v>231</v>
      </c>
      <c r="E23" s="116"/>
      <c r="F23" s="1"/>
    </row>
    <row r="24" spans="1:6" s="2" customFormat="1" x14ac:dyDescent="0.25">
      <c r="A24" s="113"/>
      <c r="B24" s="114"/>
      <c r="C24" s="115"/>
      <c r="D24" s="115"/>
      <c r="E24" s="116"/>
      <c r="F24" s="1"/>
    </row>
    <row r="25" spans="1:6" s="2" customFormat="1" ht="12.75" customHeight="1" x14ac:dyDescent="0.25">
      <c r="A25" s="113" t="s">
        <v>206</v>
      </c>
      <c r="B25" s="114"/>
      <c r="C25" s="115" t="s">
        <v>200</v>
      </c>
      <c r="D25" s="115"/>
      <c r="E25" s="116" t="s">
        <v>201</v>
      </c>
      <c r="F25" s="1"/>
    </row>
    <row r="26" spans="1:6" s="2" customFormat="1" ht="12.75" customHeight="1" x14ac:dyDescent="0.25">
      <c r="A26" s="113"/>
      <c r="B26" s="114">
        <v>2685.91</v>
      </c>
      <c r="C26" s="115"/>
      <c r="D26" s="115" t="s">
        <v>191</v>
      </c>
      <c r="E26" s="116"/>
      <c r="F26" s="1"/>
    </row>
    <row r="27" spans="1:6" s="2" customFormat="1" ht="12.75" customHeight="1" x14ac:dyDescent="0.25">
      <c r="A27" s="113"/>
      <c r="B27" s="114">
        <v>42.96</v>
      </c>
      <c r="C27" s="115"/>
      <c r="D27" s="115" t="s">
        <v>224</v>
      </c>
      <c r="E27" s="116"/>
      <c r="F27" s="1"/>
    </row>
    <row r="28" spans="1:6" s="2" customFormat="1" ht="12.75" customHeight="1" x14ac:dyDescent="0.25">
      <c r="A28" s="113"/>
      <c r="B28" s="114">
        <v>1136.1099999999999</v>
      </c>
      <c r="C28" s="115"/>
      <c r="D28" s="115" t="s">
        <v>374</v>
      </c>
      <c r="E28" s="116" t="s">
        <v>201</v>
      </c>
      <c r="F28" s="1"/>
    </row>
    <row r="29" spans="1:6" s="2" customFormat="1" ht="12.75" customHeight="1" x14ac:dyDescent="0.25">
      <c r="A29" s="113"/>
      <c r="B29" s="114">
        <v>11.25</v>
      </c>
      <c r="C29" s="113"/>
      <c r="D29" s="115" t="s">
        <v>225</v>
      </c>
      <c r="E29" s="116"/>
      <c r="F29" s="1"/>
    </row>
    <row r="30" spans="1:6" s="2" customFormat="1" ht="12.75" customHeight="1" x14ac:dyDescent="0.25">
      <c r="A30" s="113"/>
      <c r="B30" s="114">
        <v>22.55</v>
      </c>
      <c r="C30" s="113"/>
      <c r="D30" s="113" t="s">
        <v>232</v>
      </c>
      <c r="E30" s="113"/>
      <c r="F30" s="1"/>
    </row>
    <row r="31" spans="1:6" s="2" customFormat="1" ht="12.75" customHeight="1" x14ac:dyDescent="0.25">
      <c r="A31" s="113"/>
      <c r="B31" s="114">
        <v>44.79</v>
      </c>
      <c r="C31" s="115"/>
      <c r="D31" s="115" t="s">
        <v>231</v>
      </c>
      <c r="E31" s="116"/>
      <c r="F31" s="1"/>
    </row>
    <row r="32" spans="1:6" s="2" customFormat="1" ht="12.75" customHeight="1" x14ac:dyDescent="0.25">
      <c r="A32" s="113"/>
      <c r="B32" s="114"/>
      <c r="C32" s="115"/>
      <c r="D32" s="115"/>
      <c r="E32" s="116"/>
      <c r="F32" s="1"/>
    </row>
    <row r="33" spans="1:6" s="2" customFormat="1" x14ac:dyDescent="0.25">
      <c r="A33" s="117" t="s">
        <v>193</v>
      </c>
      <c r="B33" s="114"/>
      <c r="C33" s="115" t="s">
        <v>194</v>
      </c>
      <c r="D33" s="115"/>
      <c r="E33" s="116" t="s">
        <v>195</v>
      </c>
      <c r="F33" s="1"/>
    </row>
    <row r="34" spans="1:6" s="2" customFormat="1" x14ac:dyDescent="0.25">
      <c r="A34" s="117"/>
      <c r="B34" s="114">
        <v>17153.75</v>
      </c>
      <c r="C34" s="115"/>
      <c r="D34" s="115" t="s">
        <v>191</v>
      </c>
      <c r="E34" s="116"/>
      <c r="F34" s="1"/>
    </row>
    <row r="35" spans="1:6" s="2" customFormat="1" x14ac:dyDescent="0.25">
      <c r="A35" s="117"/>
      <c r="B35" s="114">
        <v>30.43</v>
      </c>
      <c r="C35" s="115"/>
      <c r="D35" s="115" t="s">
        <v>222</v>
      </c>
      <c r="E35" s="116"/>
      <c r="F35" s="1"/>
    </row>
    <row r="36" spans="1:6" s="2" customFormat="1" x14ac:dyDescent="0.25">
      <c r="A36" s="117"/>
      <c r="B36" s="114">
        <v>43.91</v>
      </c>
      <c r="C36" s="115"/>
      <c r="D36" s="115" t="s">
        <v>224</v>
      </c>
      <c r="E36" s="116"/>
      <c r="F36" s="1"/>
    </row>
    <row r="37" spans="1:6" s="2" customFormat="1" x14ac:dyDescent="0.25">
      <c r="A37" s="117"/>
      <c r="B37" s="114">
        <v>54.12</v>
      </c>
      <c r="C37" s="115"/>
      <c r="D37" s="115" t="s">
        <v>242</v>
      </c>
      <c r="E37" s="116"/>
      <c r="F37" s="1"/>
    </row>
    <row r="38" spans="1:6" s="2" customFormat="1" x14ac:dyDescent="0.25">
      <c r="A38" s="117"/>
      <c r="B38" s="114">
        <v>66.98</v>
      </c>
      <c r="C38" s="115"/>
      <c r="D38" s="115" t="s">
        <v>241</v>
      </c>
      <c r="E38" s="116"/>
      <c r="F38" s="1"/>
    </row>
    <row r="39" spans="1:6" s="2" customFormat="1" x14ac:dyDescent="0.25">
      <c r="A39" s="117"/>
      <c r="B39" s="114">
        <v>37.299999999999997</v>
      </c>
      <c r="C39" s="115"/>
      <c r="D39" s="115" t="s">
        <v>240</v>
      </c>
      <c r="E39" s="116"/>
      <c r="F39" s="1"/>
    </row>
    <row r="40" spans="1:6" s="2" customFormat="1" x14ac:dyDescent="0.25">
      <c r="A40" s="117"/>
      <c r="B40" s="114">
        <v>8681.7999999999993</v>
      </c>
      <c r="C40" s="115"/>
      <c r="D40" s="115" t="s">
        <v>376</v>
      </c>
      <c r="E40" s="116" t="s">
        <v>195</v>
      </c>
      <c r="F40" s="1"/>
    </row>
    <row r="41" spans="1:6" s="2" customFormat="1" x14ac:dyDescent="0.25">
      <c r="A41" s="117"/>
      <c r="B41" s="114">
        <v>252.31</v>
      </c>
      <c r="C41" s="115"/>
      <c r="D41" s="115" t="s">
        <v>233</v>
      </c>
      <c r="E41" s="116"/>
      <c r="F41" s="1"/>
    </row>
    <row r="42" spans="1:6" s="2" customFormat="1" x14ac:dyDescent="0.25">
      <c r="A42" s="117"/>
      <c r="B42" s="114">
        <v>34.700000000000003</v>
      </c>
      <c r="C42" s="115"/>
      <c r="D42" s="115" t="s">
        <v>231</v>
      </c>
      <c r="E42" s="116"/>
      <c r="F42" s="1"/>
    </row>
    <row r="43" spans="1:6" s="2" customFormat="1" x14ac:dyDescent="0.25">
      <c r="A43" s="117"/>
      <c r="B43" s="114"/>
      <c r="C43" s="115"/>
      <c r="D43" s="115"/>
      <c r="E43" s="116"/>
      <c r="F43" s="1"/>
    </row>
    <row r="44" spans="1:6" s="2" customFormat="1" x14ac:dyDescent="0.25">
      <c r="A44" s="117"/>
      <c r="B44" s="114"/>
      <c r="C44" s="115"/>
      <c r="D44" s="115"/>
      <c r="E44" s="116"/>
      <c r="F44" s="1"/>
    </row>
    <row r="45" spans="1:6" s="2" customFormat="1" x14ac:dyDescent="0.25">
      <c r="A45" s="117"/>
      <c r="B45" s="114"/>
      <c r="C45" s="115"/>
      <c r="D45" s="115"/>
      <c r="E45" s="116"/>
      <c r="F45" s="1"/>
    </row>
    <row r="46" spans="1:6" s="2" customFormat="1" x14ac:dyDescent="0.25">
      <c r="A46" s="117"/>
      <c r="B46" s="114"/>
      <c r="C46" s="115"/>
      <c r="D46" s="115"/>
      <c r="E46" s="116"/>
      <c r="F46" s="1"/>
    </row>
    <row r="47" spans="1:6" s="2" customFormat="1" x14ac:dyDescent="0.25">
      <c r="A47" s="117" t="s">
        <v>248</v>
      </c>
      <c r="B47" s="114"/>
      <c r="C47" s="115" t="s">
        <v>198</v>
      </c>
      <c r="D47" s="115"/>
      <c r="E47" s="116" t="s">
        <v>199</v>
      </c>
      <c r="F47" s="1"/>
    </row>
    <row r="48" spans="1:6" s="2" customFormat="1" x14ac:dyDescent="0.25">
      <c r="A48" s="117"/>
      <c r="B48" s="114">
        <v>25668.080000000002</v>
      </c>
      <c r="C48" s="115"/>
      <c r="D48" s="115" t="s">
        <v>247</v>
      </c>
      <c r="E48" s="116"/>
      <c r="F48" s="1"/>
    </row>
    <row r="49" spans="1:6" s="2" customFormat="1" x14ac:dyDescent="0.25">
      <c r="A49" s="117"/>
      <c r="B49" s="114">
        <v>40.78</v>
      </c>
      <c r="C49" s="115"/>
      <c r="D49" s="115" t="s">
        <v>245</v>
      </c>
      <c r="E49" s="116"/>
      <c r="F49" s="1"/>
    </row>
    <row r="50" spans="1:6" s="2" customFormat="1" x14ac:dyDescent="0.25">
      <c r="A50" s="117"/>
      <c r="B50" s="114">
        <v>2474.5300000000002</v>
      </c>
      <c r="C50" s="115"/>
      <c r="D50" s="115" t="s">
        <v>375</v>
      </c>
      <c r="E50" s="116" t="s">
        <v>199</v>
      </c>
      <c r="F50" s="1"/>
    </row>
    <row r="51" spans="1:6" s="2" customFormat="1" x14ac:dyDescent="0.25">
      <c r="A51" s="117"/>
      <c r="B51" s="114">
        <v>39.65</v>
      </c>
      <c r="C51" s="115"/>
      <c r="D51" s="115" t="s">
        <v>213</v>
      </c>
      <c r="E51" s="116"/>
      <c r="F51" s="1"/>
    </row>
    <row r="52" spans="1:6" s="2" customFormat="1" x14ac:dyDescent="0.25">
      <c r="A52" s="117"/>
      <c r="B52" s="114"/>
      <c r="C52" s="115"/>
      <c r="D52" s="115"/>
      <c r="E52" s="116"/>
      <c r="F52" s="1"/>
    </row>
    <row r="53" spans="1:6" s="2" customFormat="1" x14ac:dyDescent="0.25">
      <c r="A53" s="117" t="s">
        <v>304</v>
      </c>
      <c r="B53" s="114"/>
      <c r="C53" s="115" t="s">
        <v>339</v>
      </c>
      <c r="D53" s="115"/>
      <c r="E53" s="116" t="s">
        <v>273</v>
      </c>
      <c r="F53" s="1"/>
    </row>
    <row r="54" spans="1:6" s="2" customFormat="1" x14ac:dyDescent="0.25">
      <c r="A54" s="117"/>
      <c r="B54" s="114">
        <v>2455.7399999999998</v>
      </c>
      <c r="C54" s="115"/>
      <c r="D54" s="115" t="s">
        <v>247</v>
      </c>
      <c r="E54" s="116"/>
      <c r="F54" s="1"/>
    </row>
    <row r="55" spans="1:6" s="2" customFormat="1" x14ac:dyDescent="0.25">
      <c r="A55" s="117"/>
      <c r="B55" s="114">
        <v>38.79</v>
      </c>
      <c r="C55" s="115"/>
      <c r="D55" s="115" t="s">
        <v>224</v>
      </c>
      <c r="E55" s="116"/>
      <c r="F55" s="1"/>
    </row>
    <row r="56" spans="1:6" s="2" customFormat="1" x14ac:dyDescent="0.25">
      <c r="A56" s="117"/>
      <c r="B56" s="114">
        <v>288.77999999999997</v>
      </c>
      <c r="C56" s="115"/>
      <c r="D56" s="115" t="s">
        <v>226</v>
      </c>
      <c r="E56" s="116" t="s">
        <v>202</v>
      </c>
      <c r="F56" s="1"/>
    </row>
    <row r="57" spans="1:6" s="2" customFormat="1" x14ac:dyDescent="0.25">
      <c r="A57" s="117"/>
      <c r="B57" s="114">
        <v>288.63</v>
      </c>
      <c r="C57" s="115"/>
      <c r="D57" s="115" t="s">
        <v>373</v>
      </c>
      <c r="E57" s="116" t="s">
        <v>273</v>
      </c>
      <c r="F57" s="1"/>
    </row>
    <row r="58" spans="1:6" s="2" customFormat="1" x14ac:dyDescent="0.25">
      <c r="A58" s="117"/>
      <c r="B58" s="114">
        <v>36.26</v>
      </c>
      <c r="C58" s="115"/>
      <c r="D58" s="115" t="s">
        <v>231</v>
      </c>
      <c r="E58" s="116"/>
      <c r="F58" s="1"/>
    </row>
    <row r="59" spans="1:6" s="2" customFormat="1" x14ac:dyDescent="0.25">
      <c r="A59" s="117"/>
      <c r="B59" s="114"/>
      <c r="C59" s="115"/>
      <c r="D59" s="115"/>
      <c r="E59" s="116"/>
      <c r="F59" s="1"/>
    </row>
    <row r="60" spans="1:6" s="2" customFormat="1" ht="26.4" x14ac:dyDescent="0.25">
      <c r="A60" s="117" t="s">
        <v>305</v>
      </c>
      <c r="B60" s="114"/>
      <c r="C60" s="115" t="s">
        <v>387</v>
      </c>
      <c r="D60" s="115"/>
      <c r="E60" s="116"/>
      <c r="F60" s="1"/>
    </row>
    <row r="61" spans="1:6" s="2" customFormat="1" ht="26.4" x14ac:dyDescent="0.25">
      <c r="A61" s="117"/>
      <c r="B61" s="114">
        <v>8991.2900000000009</v>
      </c>
      <c r="C61" s="115"/>
      <c r="D61" s="115" t="s">
        <v>247</v>
      </c>
      <c r="E61" s="116" t="s">
        <v>361</v>
      </c>
      <c r="F61" s="1"/>
    </row>
    <row r="62" spans="1:6" s="2" customFormat="1" x14ac:dyDescent="0.25">
      <c r="A62" s="117"/>
      <c r="B62" s="114">
        <v>50.17</v>
      </c>
      <c r="C62" s="115"/>
      <c r="D62" s="115" t="s">
        <v>224</v>
      </c>
      <c r="E62" s="116"/>
      <c r="F62" s="1"/>
    </row>
    <row r="63" spans="1:6" s="2" customFormat="1" x14ac:dyDescent="0.25">
      <c r="A63" s="117"/>
      <c r="B63" s="114">
        <v>260.70999999999998</v>
      </c>
      <c r="C63" s="115"/>
      <c r="D63" s="115" t="s">
        <v>381</v>
      </c>
      <c r="E63" s="116" t="s">
        <v>315</v>
      </c>
      <c r="F63" s="1"/>
    </row>
    <row r="64" spans="1:6" s="2" customFormat="1" x14ac:dyDescent="0.25">
      <c r="A64" s="117"/>
      <c r="B64" s="114">
        <v>445.96</v>
      </c>
      <c r="C64" s="115"/>
      <c r="D64" s="115" t="s">
        <v>226</v>
      </c>
      <c r="E64" s="116" t="s">
        <v>314</v>
      </c>
      <c r="F64" s="1"/>
    </row>
    <row r="65" spans="1:6" s="2" customFormat="1" x14ac:dyDescent="0.25">
      <c r="A65" s="117"/>
      <c r="B65" s="114">
        <v>35.74</v>
      </c>
      <c r="C65" s="115"/>
      <c r="D65" s="115" t="s">
        <v>231</v>
      </c>
      <c r="E65" s="116"/>
      <c r="F65" s="1"/>
    </row>
    <row r="66" spans="1:6" s="2" customFormat="1" x14ac:dyDescent="0.25">
      <c r="A66" s="117"/>
      <c r="B66" s="114"/>
      <c r="C66" s="115"/>
      <c r="D66" s="115"/>
      <c r="E66" s="116"/>
      <c r="F66" s="1"/>
    </row>
    <row r="67" spans="1:6" s="2" customFormat="1" ht="26.4" x14ac:dyDescent="0.25">
      <c r="A67" s="117" t="s">
        <v>272</v>
      </c>
      <c r="B67" s="114"/>
      <c r="C67" s="115" t="s">
        <v>388</v>
      </c>
      <c r="D67" s="115"/>
      <c r="E67" s="116" t="s">
        <v>268</v>
      </c>
      <c r="F67" s="1"/>
    </row>
    <row r="68" spans="1:6" s="2" customFormat="1" x14ac:dyDescent="0.25">
      <c r="A68" s="117"/>
      <c r="B68" s="114">
        <v>18848.830000000002</v>
      </c>
      <c r="C68" s="115"/>
      <c r="D68" s="115" t="s">
        <v>247</v>
      </c>
      <c r="E68" s="116"/>
      <c r="F68" s="1"/>
    </row>
    <row r="69" spans="1:6" s="2" customFormat="1" x14ac:dyDescent="0.25">
      <c r="A69" s="117"/>
      <c r="B69" s="114">
        <v>43.22</v>
      </c>
      <c r="C69" s="115"/>
      <c r="D69" s="115" t="s">
        <v>245</v>
      </c>
      <c r="E69" s="116"/>
      <c r="F69" s="1"/>
    </row>
    <row r="70" spans="1:6" s="2" customFormat="1" x14ac:dyDescent="0.25">
      <c r="A70" s="117"/>
      <c r="B70" s="114">
        <v>850.98</v>
      </c>
      <c r="C70" s="115"/>
      <c r="D70" s="115" t="s">
        <v>226</v>
      </c>
      <c r="E70" s="116" t="s">
        <v>269</v>
      </c>
      <c r="F70" s="1"/>
    </row>
    <row r="71" spans="1:6" s="2" customFormat="1" x14ac:dyDescent="0.25">
      <c r="A71" s="117"/>
      <c r="B71" s="114">
        <v>961.1</v>
      </c>
      <c r="C71" s="115"/>
      <c r="D71" s="130" t="s">
        <v>316</v>
      </c>
      <c r="E71" s="116"/>
      <c r="F71" s="1"/>
    </row>
    <row r="72" spans="1:6" s="2" customFormat="1" x14ac:dyDescent="0.25">
      <c r="A72" s="117"/>
      <c r="B72" s="114">
        <v>2747.68</v>
      </c>
      <c r="C72" s="115"/>
      <c r="D72" s="113" t="s">
        <v>374</v>
      </c>
      <c r="E72" s="116" t="s">
        <v>270</v>
      </c>
      <c r="F72" s="1"/>
    </row>
    <row r="73" spans="1:6" s="2" customFormat="1" x14ac:dyDescent="0.25">
      <c r="A73" s="117"/>
      <c r="B73" s="114">
        <v>18.27</v>
      </c>
      <c r="C73" s="115"/>
      <c r="D73" s="113" t="s">
        <v>309</v>
      </c>
      <c r="E73" s="116" t="s">
        <v>270</v>
      </c>
      <c r="F73" s="1"/>
    </row>
    <row r="74" spans="1:6" s="2" customFormat="1" x14ac:dyDescent="0.25">
      <c r="A74" s="117"/>
      <c r="B74" s="114">
        <v>21.81</v>
      </c>
      <c r="C74" s="115"/>
      <c r="D74" s="113" t="s">
        <v>308</v>
      </c>
      <c r="E74" s="116" t="s">
        <v>270</v>
      </c>
      <c r="F74" s="1"/>
    </row>
    <row r="75" spans="1:6" s="2" customFormat="1" ht="13.5" customHeight="1" x14ac:dyDescent="0.25">
      <c r="A75" s="117"/>
      <c r="B75" s="114">
        <v>48.7</v>
      </c>
      <c r="C75" s="115"/>
      <c r="D75" s="115" t="s">
        <v>231</v>
      </c>
      <c r="E75" s="116"/>
      <c r="F75" s="1"/>
    </row>
    <row r="76" spans="1:6" s="2" customFormat="1" ht="13.5" customHeight="1" x14ac:dyDescent="0.25">
      <c r="A76" s="117"/>
      <c r="B76" s="114"/>
      <c r="C76" s="115"/>
      <c r="D76" s="115"/>
      <c r="E76" s="116"/>
      <c r="F76" s="1"/>
    </row>
    <row r="77" spans="1:6" s="2" customFormat="1" ht="13.5" customHeight="1" x14ac:dyDescent="0.25">
      <c r="A77" s="117" t="s">
        <v>317</v>
      </c>
      <c r="B77" s="114"/>
      <c r="C77" s="115" t="s">
        <v>338</v>
      </c>
      <c r="D77" s="115"/>
      <c r="E77" s="116" t="s">
        <v>318</v>
      </c>
      <c r="F77" s="1"/>
    </row>
    <row r="78" spans="1:6" s="2" customFormat="1" ht="13.5" customHeight="1" x14ac:dyDescent="0.25">
      <c r="A78" s="117"/>
      <c r="B78" s="114">
        <v>15547.29</v>
      </c>
      <c r="C78" s="115"/>
      <c r="D78" s="115" t="s">
        <v>247</v>
      </c>
      <c r="E78" s="116"/>
      <c r="F78" s="1"/>
    </row>
    <row r="79" spans="1:6" s="2" customFormat="1" ht="13.5" customHeight="1" x14ac:dyDescent="0.25">
      <c r="A79" s="117"/>
      <c r="B79" s="114">
        <v>33.35</v>
      </c>
      <c r="C79" s="115"/>
      <c r="D79" s="115" t="s">
        <v>319</v>
      </c>
      <c r="E79" s="116"/>
      <c r="F79" s="1"/>
    </row>
    <row r="80" spans="1:6" s="2" customFormat="1" ht="13.5" customHeight="1" x14ac:dyDescent="0.25">
      <c r="A80" s="117"/>
      <c r="B80" s="114">
        <v>46</v>
      </c>
      <c r="C80" s="115"/>
      <c r="D80" s="115" t="s">
        <v>245</v>
      </c>
      <c r="E80" s="116"/>
      <c r="F80" s="1"/>
    </row>
    <row r="81" spans="1:6" s="2" customFormat="1" ht="27.6" customHeight="1" x14ac:dyDescent="0.25">
      <c r="A81" s="117"/>
      <c r="B81" s="114">
        <v>1050.78</v>
      </c>
      <c r="C81" s="115"/>
      <c r="D81" s="115" t="s">
        <v>377</v>
      </c>
      <c r="E81" s="116" t="s">
        <v>318</v>
      </c>
      <c r="F81" s="1"/>
    </row>
    <row r="82" spans="1:6" s="2" customFormat="1" ht="13.5" customHeight="1" x14ac:dyDescent="0.25">
      <c r="A82" s="117"/>
      <c r="B82" s="114">
        <v>29.86</v>
      </c>
      <c r="C82" s="115"/>
      <c r="D82" s="115" t="s">
        <v>331</v>
      </c>
      <c r="E82" s="116"/>
      <c r="F82" s="1"/>
    </row>
    <row r="83" spans="1:6" s="2" customFormat="1" ht="13.5" customHeight="1" x14ac:dyDescent="0.25">
      <c r="A83" s="117"/>
      <c r="B83" s="114">
        <v>116.16</v>
      </c>
      <c r="C83" s="115"/>
      <c r="D83" s="115" t="s">
        <v>332</v>
      </c>
      <c r="E83" s="116"/>
      <c r="F83" s="1"/>
    </row>
    <row r="84" spans="1:6" s="2" customFormat="1" ht="13.5" customHeight="1" x14ac:dyDescent="0.25">
      <c r="A84" s="117"/>
      <c r="B84" s="114">
        <v>62.62</v>
      </c>
      <c r="C84" s="115"/>
      <c r="D84" s="115" t="s">
        <v>333</v>
      </c>
      <c r="E84" s="116"/>
      <c r="F84" s="1"/>
    </row>
    <row r="85" spans="1:6" s="2" customFormat="1" ht="13.5" customHeight="1" x14ac:dyDescent="0.25">
      <c r="A85" s="117"/>
      <c r="B85" s="114">
        <v>35.299999999999997</v>
      </c>
      <c r="C85" s="115"/>
      <c r="D85" s="115" t="s">
        <v>213</v>
      </c>
      <c r="E85" s="116"/>
      <c r="F85" s="1"/>
    </row>
    <row r="86" spans="1:6" s="2" customFormat="1" ht="13.5" customHeight="1" x14ac:dyDescent="0.25">
      <c r="A86" s="117"/>
      <c r="B86" s="114"/>
      <c r="C86" s="115"/>
      <c r="D86" s="115"/>
      <c r="E86" s="116"/>
      <c r="F86" s="1"/>
    </row>
    <row r="87" spans="1:6" s="2" customFormat="1" ht="13.5" customHeight="1" x14ac:dyDescent="0.25">
      <c r="A87" s="117" t="s">
        <v>329</v>
      </c>
      <c r="B87" s="114"/>
      <c r="C87" s="115" t="s">
        <v>330</v>
      </c>
      <c r="D87" s="115"/>
      <c r="E87" s="116" t="s">
        <v>370</v>
      </c>
      <c r="F87" s="1"/>
    </row>
    <row r="88" spans="1:6" s="2" customFormat="1" ht="13.5" customHeight="1" x14ac:dyDescent="0.25">
      <c r="A88" s="117"/>
      <c r="B88" s="114">
        <v>1542.36</v>
      </c>
      <c r="C88" s="115"/>
      <c r="D88" s="115" t="s">
        <v>247</v>
      </c>
      <c r="E88" s="116"/>
      <c r="F88" s="1"/>
    </row>
    <row r="89" spans="1:6" s="2" customFormat="1" ht="13.5" customHeight="1" x14ac:dyDescent="0.25">
      <c r="A89" s="117"/>
      <c r="B89" s="114">
        <v>37.57</v>
      </c>
      <c r="C89" s="115"/>
      <c r="D89" s="115" t="s">
        <v>245</v>
      </c>
      <c r="E89" s="116"/>
      <c r="F89" s="1"/>
    </row>
    <row r="90" spans="1:6" s="2" customFormat="1" ht="13.5" customHeight="1" x14ac:dyDescent="0.25">
      <c r="A90" s="117"/>
      <c r="B90" s="114">
        <v>881.52</v>
      </c>
      <c r="C90" s="115"/>
      <c r="D90" s="115" t="s">
        <v>378</v>
      </c>
      <c r="E90" s="116" t="s">
        <v>370</v>
      </c>
      <c r="F90" s="1"/>
    </row>
    <row r="91" spans="1:6" s="2" customFormat="1" ht="13.5" customHeight="1" x14ac:dyDescent="0.25">
      <c r="A91" s="117"/>
      <c r="B91" s="114">
        <v>43.73</v>
      </c>
      <c r="C91" s="115"/>
      <c r="D91" s="115" t="s">
        <v>213</v>
      </c>
      <c r="E91" s="116"/>
      <c r="F91" s="1"/>
    </row>
    <row r="92" spans="1:6" s="2" customFormat="1" ht="13.5" customHeight="1" x14ac:dyDescent="0.25">
      <c r="A92" s="117"/>
      <c r="B92" s="114"/>
      <c r="C92" s="115"/>
      <c r="D92" s="115"/>
      <c r="E92" s="116"/>
      <c r="F92" s="1"/>
    </row>
    <row r="93" spans="1:6" s="2" customFormat="1" ht="13.5" customHeight="1" x14ac:dyDescent="0.25">
      <c r="A93" s="117" t="s">
        <v>334</v>
      </c>
      <c r="B93" s="114"/>
      <c r="C93" s="115" t="s">
        <v>335</v>
      </c>
      <c r="D93" s="115"/>
      <c r="E93" s="116" t="s">
        <v>343</v>
      </c>
      <c r="F93" s="1"/>
    </row>
    <row r="94" spans="1:6" s="2" customFormat="1" ht="13.5" customHeight="1" x14ac:dyDescent="0.25">
      <c r="A94" s="117"/>
      <c r="B94" s="114">
        <v>3936.38</v>
      </c>
      <c r="C94" s="115"/>
      <c r="D94" s="115" t="s">
        <v>247</v>
      </c>
      <c r="E94" s="116"/>
      <c r="F94" s="1"/>
    </row>
    <row r="95" spans="1:6" s="2" customFormat="1" ht="13.5" customHeight="1" x14ac:dyDescent="0.25">
      <c r="A95" s="117"/>
      <c r="B95" s="114">
        <v>37.909999999999997</v>
      </c>
      <c r="C95" s="115"/>
      <c r="D95" s="115" t="s">
        <v>245</v>
      </c>
      <c r="E95" s="116"/>
      <c r="F95" s="1"/>
    </row>
    <row r="96" spans="1:6" s="2" customFormat="1" ht="13.5" customHeight="1" x14ac:dyDescent="0.25">
      <c r="A96" s="117"/>
      <c r="B96" s="114">
        <v>348.1</v>
      </c>
      <c r="C96" s="115"/>
      <c r="D96" s="115" t="s">
        <v>226</v>
      </c>
      <c r="E96" s="116" t="s">
        <v>202</v>
      </c>
      <c r="F96" s="1"/>
    </row>
    <row r="97" spans="1:6" s="2" customFormat="1" ht="13.5" customHeight="1" x14ac:dyDescent="0.25">
      <c r="A97" s="117"/>
      <c r="B97" s="114">
        <v>442.66</v>
      </c>
      <c r="C97" s="115"/>
      <c r="D97" s="115" t="s">
        <v>226</v>
      </c>
      <c r="E97" s="116" t="s">
        <v>344</v>
      </c>
      <c r="F97" s="1"/>
    </row>
    <row r="98" spans="1:6" s="2" customFormat="1" ht="13.5" customHeight="1" x14ac:dyDescent="0.25">
      <c r="A98" s="117"/>
      <c r="B98" s="114">
        <v>42.57</v>
      </c>
      <c r="C98" s="115"/>
      <c r="D98" s="115" t="s">
        <v>213</v>
      </c>
      <c r="E98" s="116"/>
      <c r="F98" s="1"/>
    </row>
    <row r="99" spans="1:6" s="2" customFormat="1" ht="13.5" customHeight="1" x14ac:dyDescent="0.25">
      <c r="A99" s="117"/>
      <c r="B99" s="114"/>
      <c r="C99" s="115"/>
      <c r="D99" s="115"/>
      <c r="E99" s="116"/>
      <c r="F99" s="1"/>
    </row>
    <row r="100" spans="1:6" s="2" customFormat="1" ht="13.5" customHeight="1" x14ac:dyDescent="0.25">
      <c r="A100" s="117" t="s">
        <v>371</v>
      </c>
      <c r="B100" s="114"/>
      <c r="C100" s="115" t="s">
        <v>345</v>
      </c>
      <c r="D100" s="115"/>
      <c r="E100" s="116" t="s">
        <v>372</v>
      </c>
      <c r="F100" s="1"/>
    </row>
    <row r="101" spans="1:6" s="2" customFormat="1" ht="25.2" customHeight="1" x14ac:dyDescent="0.25">
      <c r="A101" s="117"/>
      <c r="B101" s="114">
        <v>411.8</v>
      </c>
      <c r="C101" s="115"/>
      <c r="D101" s="115" t="s">
        <v>369</v>
      </c>
      <c r="E101" s="116"/>
      <c r="F101" s="1"/>
    </row>
    <row r="102" spans="1:6" s="2" customFormat="1" ht="13.5" customHeight="1" x14ac:dyDescent="0.25">
      <c r="A102" s="117"/>
      <c r="B102" s="114">
        <v>37.74</v>
      </c>
      <c r="C102" s="115"/>
      <c r="D102" s="115" t="s">
        <v>245</v>
      </c>
      <c r="E102" s="116"/>
      <c r="F102" s="1"/>
    </row>
    <row r="103" spans="1:6" s="2" customFormat="1" ht="13.5" customHeight="1" x14ac:dyDescent="0.25">
      <c r="A103" s="117"/>
      <c r="B103" s="114">
        <v>100.44</v>
      </c>
      <c r="C103" s="115"/>
      <c r="D103" s="115" t="s">
        <v>367</v>
      </c>
      <c r="E103" s="116"/>
      <c r="F103" s="1"/>
    </row>
    <row r="104" spans="1:6" s="2" customFormat="1" ht="13.5" customHeight="1" x14ac:dyDescent="0.25">
      <c r="A104" s="117"/>
      <c r="B104" s="114">
        <v>148.78</v>
      </c>
      <c r="C104" s="115"/>
      <c r="D104" s="115" t="s">
        <v>226</v>
      </c>
      <c r="E104" s="116" t="s">
        <v>202</v>
      </c>
      <c r="F104" s="1"/>
    </row>
    <row r="105" spans="1:6" s="2" customFormat="1" ht="13.5" customHeight="1" x14ac:dyDescent="0.25">
      <c r="A105" s="117"/>
      <c r="B105" s="114">
        <v>37.22</v>
      </c>
      <c r="C105" s="115"/>
      <c r="D105" s="115" t="s">
        <v>366</v>
      </c>
      <c r="E105" s="116"/>
      <c r="F105" s="1"/>
    </row>
    <row r="106" spans="1:6" s="2" customFormat="1" ht="13.5" customHeight="1" x14ac:dyDescent="0.25">
      <c r="A106" s="117"/>
      <c r="B106" s="114">
        <v>1447</v>
      </c>
      <c r="C106" s="115"/>
      <c r="D106" s="115" t="s">
        <v>373</v>
      </c>
      <c r="E106" s="116" t="s">
        <v>368</v>
      </c>
      <c r="F106" s="1"/>
    </row>
    <row r="107" spans="1:6" s="2" customFormat="1" ht="13.5" customHeight="1" x14ac:dyDescent="0.25">
      <c r="A107" s="117"/>
      <c r="B107" s="114">
        <v>34.1</v>
      </c>
      <c r="C107" s="115"/>
      <c r="D107" s="115" t="s">
        <v>365</v>
      </c>
      <c r="E107" s="116" t="s">
        <v>315</v>
      </c>
      <c r="F107" s="1"/>
    </row>
    <row r="108" spans="1:6" s="2" customFormat="1" ht="13.5" customHeight="1" x14ac:dyDescent="0.25">
      <c r="A108" s="117"/>
      <c r="B108" s="114">
        <v>449.47</v>
      </c>
      <c r="C108" s="115"/>
      <c r="D108" s="115" t="s">
        <v>226</v>
      </c>
      <c r="E108" s="116" t="s">
        <v>315</v>
      </c>
      <c r="F108" s="1"/>
    </row>
    <row r="109" spans="1:6" s="2" customFormat="1" ht="13.5" customHeight="1" x14ac:dyDescent="0.25">
      <c r="A109" s="117"/>
      <c r="B109" s="114">
        <v>305.10000000000002</v>
      </c>
      <c r="C109" s="115"/>
      <c r="D109" s="115" t="s">
        <v>226</v>
      </c>
      <c r="E109" s="116" t="s">
        <v>202</v>
      </c>
      <c r="F109" s="1"/>
    </row>
    <row r="110" spans="1:6" s="2" customFormat="1" ht="13.5" customHeight="1" x14ac:dyDescent="0.25">
      <c r="A110" s="117"/>
      <c r="B110" s="114">
        <v>39.83</v>
      </c>
      <c r="C110" s="115"/>
      <c r="D110" s="115" t="s">
        <v>213</v>
      </c>
      <c r="E110" s="116"/>
      <c r="F110" s="1"/>
    </row>
    <row r="111" spans="1:6" s="115" customFormat="1" x14ac:dyDescent="0.25">
      <c r="F111" s="1"/>
    </row>
    <row r="112" spans="1:6" ht="19.5" customHeight="1" x14ac:dyDescent="0.25">
      <c r="A112" s="71"/>
      <c r="B112" s="72">
        <f>SUM(B12:B111)</f>
        <v>138047.92000000001</v>
      </c>
      <c r="C112" s="124" t="str">
        <f>IF(SUBTOTAL(3,B12:B111)=SUBTOTAL(103,B12:B111),'Summary and sign-off'!$A$48,'Summary and sign-off'!$A$49)</f>
        <v>Check - there are no hidden rows with data</v>
      </c>
      <c r="D112" s="139" t="str">
        <f>IF('Summary and sign-off'!F55='Summary and sign-off'!F54,'Summary and sign-off'!A51,'Summary and sign-off'!A50)</f>
        <v>Check - each entry provides sufficient information</v>
      </c>
      <c r="E112" s="139"/>
      <c r="F112" s="17"/>
    </row>
    <row r="113" spans="1:6" ht="10.5" customHeight="1" x14ac:dyDescent="0.25">
      <c r="A113" s="17"/>
      <c r="B113" s="19"/>
      <c r="C113" s="17"/>
      <c r="D113" s="17"/>
      <c r="E113" s="17"/>
      <c r="F113" s="17"/>
    </row>
    <row r="114" spans="1:6" ht="32.4" customHeight="1" x14ac:dyDescent="0.25">
      <c r="A114" s="24" t="s">
        <v>119</v>
      </c>
      <c r="B114" s="24" t="s">
        <v>63</v>
      </c>
      <c r="C114" s="24" t="s">
        <v>124</v>
      </c>
      <c r="D114" s="24" t="s">
        <v>122</v>
      </c>
      <c r="E114" s="24" t="s">
        <v>123</v>
      </c>
      <c r="F114" s="30"/>
    </row>
    <row r="115" spans="1:6" s="2" customFormat="1" ht="26.4" x14ac:dyDescent="0.25">
      <c r="A115" s="128">
        <v>45527</v>
      </c>
      <c r="B115" s="114"/>
      <c r="C115" s="115" t="s">
        <v>221</v>
      </c>
      <c r="D115" s="115"/>
      <c r="E115" s="116" t="s">
        <v>202</v>
      </c>
      <c r="F115" s="1"/>
    </row>
    <row r="116" spans="1:6" s="2" customFormat="1" x14ac:dyDescent="0.25">
      <c r="A116" s="113"/>
      <c r="B116" s="114">
        <v>613.54999999999995</v>
      </c>
      <c r="C116" s="115"/>
      <c r="D116" s="115" t="s">
        <v>247</v>
      </c>
      <c r="E116" s="116"/>
      <c r="F116" s="1"/>
    </row>
    <row r="117" spans="1:6" s="2" customFormat="1" x14ac:dyDescent="0.25">
      <c r="A117" s="113"/>
      <c r="B117" s="114">
        <v>37.56</v>
      </c>
      <c r="C117" s="115"/>
      <c r="D117" s="115" t="s">
        <v>234</v>
      </c>
      <c r="E117" s="116"/>
      <c r="F117" s="1"/>
    </row>
    <row r="118" spans="1:6" s="2" customFormat="1" x14ac:dyDescent="0.25">
      <c r="A118" s="113"/>
      <c r="B118" s="114">
        <v>296.45</v>
      </c>
      <c r="C118" s="115"/>
      <c r="D118" s="115" t="s">
        <v>226</v>
      </c>
      <c r="E118" s="116"/>
      <c r="F118" s="1"/>
    </row>
    <row r="119" spans="1:6" s="2" customFormat="1" x14ac:dyDescent="0.25">
      <c r="A119" s="113"/>
      <c r="B119" s="114">
        <v>14.74</v>
      </c>
      <c r="C119" s="115"/>
      <c r="D119" s="115" t="s">
        <v>236</v>
      </c>
      <c r="E119" s="116"/>
      <c r="F119" s="1"/>
    </row>
    <row r="120" spans="1:6" s="2" customFormat="1" x14ac:dyDescent="0.25">
      <c r="A120" s="113"/>
      <c r="B120" s="114">
        <v>9.0299999999999994</v>
      </c>
      <c r="C120" s="115"/>
      <c r="D120" s="115" t="s">
        <v>235</v>
      </c>
      <c r="E120" s="116"/>
      <c r="F120" s="1"/>
    </row>
    <row r="121" spans="1:6" s="2" customFormat="1" x14ac:dyDescent="0.25">
      <c r="A121" s="113"/>
      <c r="B121" s="114">
        <v>57.03</v>
      </c>
      <c r="C121" s="115"/>
      <c r="D121" s="115" t="s">
        <v>231</v>
      </c>
      <c r="E121" s="116"/>
      <c r="F121" s="1"/>
    </row>
    <row r="122" spans="1:6" s="2" customFormat="1" x14ac:dyDescent="0.25">
      <c r="A122" s="113"/>
      <c r="B122" s="114"/>
      <c r="C122" s="115"/>
      <c r="D122" s="115"/>
      <c r="E122" s="116"/>
      <c r="F122" s="1"/>
    </row>
    <row r="123" spans="1:6" s="2" customFormat="1" x14ac:dyDescent="0.25">
      <c r="A123" s="113" t="s">
        <v>209</v>
      </c>
      <c r="B123" s="114"/>
      <c r="C123" s="115" t="s">
        <v>210</v>
      </c>
      <c r="D123" s="115"/>
      <c r="E123" s="116" t="s">
        <v>202</v>
      </c>
      <c r="F123" s="1"/>
    </row>
    <row r="124" spans="1:6" s="2" customFormat="1" x14ac:dyDescent="0.25">
      <c r="A124" s="113"/>
      <c r="B124" s="114">
        <v>582.72</v>
      </c>
      <c r="C124" s="115"/>
      <c r="D124" s="115" t="s">
        <v>191</v>
      </c>
      <c r="E124" s="116"/>
      <c r="F124" s="1"/>
    </row>
    <row r="125" spans="1:6" s="2" customFormat="1" x14ac:dyDescent="0.25">
      <c r="A125" s="113"/>
      <c r="B125" s="114">
        <v>45.48</v>
      </c>
      <c r="C125" s="115"/>
      <c r="D125" s="115" t="s">
        <v>224</v>
      </c>
      <c r="E125" s="116"/>
      <c r="F125" s="1"/>
    </row>
    <row r="126" spans="1:6" s="2" customFormat="1" x14ac:dyDescent="0.25">
      <c r="A126" s="113"/>
      <c r="B126" s="114">
        <v>184.04</v>
      </c>
      <c r="C126" s="115"/>
      <c r="D126" s="115" t="s">
        <v>226</v>
      </c>
      <c r="E126" s="116"/>
      <c r="F126" s="1"/>
    </row>
    <row r="127" spans="1:6" s="2" customFormat="1" x14ac:dyDescent="0.25">
      <c r="A127" s="113"/>
      <c r="B127" s="114">
        <v>87.92</v>
      </c>
      <c r="C127" s="115"/>
      <c r="D127" s="115" t="s">
        <v>237</v>
      </c>
      <c r="E127" s="116"/>
      <c r="F127" s="1"/>
    </row>
    <row r="128" spans="1:6" s="2" customFormat="1" x14ac:dyDescent="0.25">
      <c r="A128" s="113"/>
      <c r="B128" s="114">
        <v>10.87</v>
      </c>
      <c r="C128" s="115"/>
      <c r="D128" s="115" t="s">
        <v>238</v>
      </c>
      <c r="E128" s="116"/>
      <c r="F128" s="1"/>
    </row>
    <row r="129" spans="1:6" s="2" customFormat="1" x14ac:dyDescent="0.25">
      <c r="A129" s="113"/>
      <c r="B129" s="114">
        <v>14.87</v>
      </c>
      <c r="C129" s="115"/>
      <c r="D129" s="115" t="s">
        <v>239</v>
      </c>
      <c r="E129" s="116"/>
      <c r="F129" s="1"/>
    </row>
    <row r="130" spans="1:6" s="2" customFormat="1" x14ac:dyDescent="0.25">
      <c r="A130" s="113"/>
      <c r="B130" s="114">
        <v>55.79</v>
      </c>
      <c r="C130" s="115"/>
      <c r="D130" s="115" t="s">
        <v>213</v>
      </c>
      <c r="E130" s="116"/>
      <c r="F130" s="1"/>
    </row>
    <row r="131" spans="1:6" s="2" customFormat="1" x14ac:dyDescent="0.25">
      <c r="A131" s="113"/>
      <c r="B131" s="114"/>
      <c r="C131" s="115"/>
      <c r="D131" s="115"/>
      <c r="E131" s="116"/>
      <c r="F131" s="1"/>
    </row>
    <row r="132" spans="1:6" s="2" customFormat="1" x14ac:dyDescent="0.25">
      <c r="A132" s="113"/>
      <c r="B132" s="114"/>
      <c r="C132" s="115"/>
      <c r="D132" s="115"/>
      <c r="E132" s="116"/>
      <c r="F132" s="1"/>
    </row>
    <row r="133" spans="1:6" s="2" customFormat="1" x14ac:dyDescent="0.25">
      <c r="A133" s="113" t="s">
        <v>217</v>
      </c>
      <c r="B133" s="114"/>
      <c r="C133" s="115" t="s">
        <v>211</v>
      </c>
      <c r="D133" s="115"/>
      <c r="E133" s="116" t="s">
        <v>202</v>
      </c>
      <c r="F133" s="1"/>
    </row>
    <row r="134" spans="1:6" s="2" customFormat="1" x14ac:dyDescent="0.25">
      <c r="A134" s="113"/>
      <c r="B134" s="114">
        <v>724.02</v>
      </c>
      <c r="C134" s="115"/>
      <c r="D134" s="115" t="s">
        <v>191</v>
      </c>
      <c r="E134" s="116"/>
      <c r="F134" s="1"/>
    </row>
    <row r="135" spans="1:6" s="2" customFormat="1" x14ac:dyDescent="0.25">
      <c r="A135" s="113"/>
      <c r="B135" s="114">
        <v>41.22</v>
      </c>
      <c r="C135" s="115"/>
      <c r="D135" s="115" t="s">
        <v>245</v>
      </c>
      <c r="E135" s="116"/>
      <c r="F135" s="1"/>
    </row>
    <row r="136" spans="1:6" s="2" customFormat="1" x14ac:dyDescent="0.25">
      <c r="A136" s="113"/>
      <c r="B136" s="114">
        <v>87.65</v>
      </c>
      <c r="C136" s="115"/>
      <c r="D136" s="115" t="s">
        <v>251</v>
      </c>
      <c r="E136" s="116"/>
      <c r="F136" s="1"/>
    </row>
    <row r="137" spans="1:6" s="2" customFormat="1" x14ac:dyDescent="0.25">
      <c r="A137" s="113"/>
      <c r="B137" s="114">
        <v>224.35</v>
      </c>
      <c r="C137" s="115"/>
      <c r="D137" s="115" t="s">
        <v>226</v>
      </c>
      <c r="E137" s="116"/>
      <c r="F137" s="1"/>
    </row>
    <row r="138" spans="1:6" s="2" customFormat="1" x14ac:dyDescent="0.25">
      <c r="A138" s="113"/>
      <c r="B138" s="114">
        <v>84</v>
      </c>
      <c r="C138" s="115"/>
      <c r="D138" s="115" t="s">
        <v>244</v>
      </c>
      <c r="E138" s="116"/>
      <c r="F138" s="1"/>
    </row>
    <row r="139" spans="1:6" s="2" customFormat="1" x14ac:dyDescent="0.25">
      <c r="A139" s="113"/>
      <c r="B139" s="114">
        <v>39.74</v>
      </c>
      <c r="C139" s="115"/>
      <c r="D139" s="115" t="s">
        <v>213</v>
      </c>
      <c r="E139" s="116"/>
      <c r="F139" s="1"/>
    </row>
    <row r="140" spans="1:6" s="2" customFormat="1" x14ac:dyDescent="0.25">
      <c r="A140" s="113"/>
      <c r="B140" s="114"/>
      <c r="C140" s="115"/>
      <c r="D140" s="115"/>
      <c r="E140" s="116"/>
      <c r="F140" s="1"/>
    </row>
    <row r="141" spans="1:6" s="2" customFormat="1" ht="26.4" x14ac:dyDescent="0.25">
      <c r="A141" s="113" t="s">
        <v>203</v>
      </c>
      <c r="B141" s="114"/>
      <c r="C141" s="115" t="s">
        <v>204</v>
      </c>
      <c r="D141" s="115"/>
      <c r="E141" s="116" t="s">
        <v>202</v>
      </c>
      <c r="F141" s="1"/>
    </row>
    <row r="142" spans="1:6" s="2" customFormat="1" x14ac:dyDescent="0.25">
      <c r="A142" s="113"/>
      <c r="B142" s="114">
        <v>771.29</v>
      </c>
      <c r="C142" s="115"/>
      <c r="D142" s="115" t="s">
        <v>191</v>
      </c>
      <c r="E142" s="116"/>
      <c r="F142" s="1"/>
    </row>
    <row r="143" spans="1:6" s="2" customFormat="1" x14ac:dyDescent="0.25">
      <c r="A143" s="113"/>
      <c r="B143" s="114">
        <v>45.39</v>
      </c>
      <c r="C143" s="115"/>
      <c r="D143" s="115" t="s">
        <v>224</v>
      </c>
      <c r="E143" s="116"/>
      <c r="F143" s="1"/>
    </row>
    <row r="144" spans="1:6" s="2" customFormat="1" x14ac:dyDescent="0.25">
      <c r="A144" s="113"/>
      <c r="B144" s="114">
        <v>100.78</v>
      </c>
      <c r="C144" s="115"/>
      <c r="D144" s="115" t="s">
        <v>251</v>
      </c>
      <c r="E144" s="116"/>
      <c r="F144" s="1"/>
    </row>
    <row r="145" spans="1:6" s="2" customFormat="1" x14ac:dyDescent="0.25">
      <c r="A145" s="113"/>
      <c r="B145" s="114">
        <v>199.13</v>
      </c>
      <c r="C145" s="115"/>
      <c r="D145" s="115" t="s">
        <v>226</v>
      </c>
      <c r="E145" s="116"/>
      <c r="F145" s="1"/>
    </row>
    <row r="146" spans="1:6" s="2" customFormat="1" x14ac:dyDescent="0.25">
      <c r="A146" s="113"/>
      <c r="B146" s="114">
        <v>13.04</v>
      </c>
      <c r="C146" s="115"/>
      <c r="D146" s="115" t="s">
        <v>249</v>
      </c>
      <c r="E146" s="116"/>
      <c r="F146" s="1"/>
    </row>
    <row r="147" spans="1:6" s="2" customFormat="1" x14ac:dyDescent="0.25">
      <c r="A147" s="113"/>
      <c r="B147" s="114">
        <v>59.83</v>
      </c>
      <c r="C147" s="115"/>
      <c r="D147" s="115" t="s">
        <v>250</v>
      </c>
      <c r="E147" s="116"/>
      <c r="F147" s="1"/>
    </row>
    <row r="148" spans="1:6" s="2" customFormat="1" x14ac:dyDescent="0.25">
      <c r="A148" s="113"/>
      <c r="B148" s="114">
        <v>50.29</v>
      </c>
      <c r="C148" s="115"/>
      <c r="D148" s="115" t="s">
        <v>256</v>
      </c>
      <c r="E148" s="116"/>
      <c r="F148" s="1"/>
    </row>
    <row r="149" spans="1:6" s="2" customFormat="1" x14ac:dyDescent="0.25">
      <c r="A149" s="113"/>
      <c r="B149" s="114"/>
      <c r="C149" s="115"/>
      <c r="D149" s="115"/>
      <c r="E149" s="116"/>
      <c r="F149" s="1"/>
    </row>
    <row r="150" spans="1:6" s="2" customFormat="1" x14ac:dyDescent="0.25">
      <c r="A150" s="115"/>
      <c r="B150" s="114"/>
      <c r="C150" s="115"/>
      <c r="D150" s="115"/>
      <c r="E150" s="116"/>
      <c r="F150" s="1"/>
    </row>
    <row r="151" spans="1:6" s="2" customFormat="1" x14ac:dyDescent="0.25">
      <c r="A151" s="113" t="s">
        <v>208</v>
      </c>
      <c r="B151" s="114"/>
      <c r="C151" s="115" t="s">
        <v>207</v>
      </c>
      <c r="D151" s="115"/>
      <c r="E151" s="116"/>
      <c r="F151" s="1"/>
    </row>
    <row r="152" spans="1:6" s="2" customFormat="1" x14ac:dyDescent="0.25">
      <c r="A152" s="113"/>
      <c r="B152" s="114">
        <v>474.49</v>
      </c>
      <c r="C152" s="115"/>
      <c r="D152" s="115" t="s">
        <v>191</v>
      </c>
      <c r="E152" s="116" t="s">
        <v>202</v>
      </c>
      <c r="F152" s="1"/>
    </row>
    <row r="153" spans="1:6" s="2" customFormat="1" x14ac:dyDescent="0.25">
      <c r="A153" s="113"/>
      <c r="B153" s="114">
        <v>40.869999999999997</v>
      </c>
      <c r="C153" s="115"/>
      <c r="D153" s="115" t="s">
        <v>245</v>
      </c>
      <c r="E153" s="116"/>
      <c r="F153" s="1"/>
    </row>
    <row r="154" spans="1:6" s="2" customFormat="1" x14ac:dyDescent="0.25">
      <c r="A154" s="113"/>
      <c r="B154" s="114">
        <v>86.78</v>
      </c>
      <c r="C154" s="115"/>
      <c r="D154" s="115" t="s">
        <v>237</v>
      </c>
      <c r="E154" s="116"/>
      <c r="F154" s="1"/>
    </row>
    <row r="155" spans="1:6" s="2" customFormat="1" x14ac:dyDescent="0.25">
      <c r="A155" s="113"/>
      <c r="B155" s="114">
        <v>10.18</v>
      </c>
      <c r="C155" s="115"/>
      <c r="D155" s="115" t="s">
        <v>255</v>
      </c>
      <c r="E155" s="116"/>
      <c r="F155" s="1"/>
    </row>
    <row r="156" spans="1:6" s="2" customFormat="1" x14ac:dyDescent="0.25">
      <c r="A156" s="113"/>
      <c r="B156" s="114">
        <v>187.83</v>
      </c>
      <c r="C156" s="115"/>
      <c r="D156" s="115" t="s">
        <v>226</v>
      </c>
      <c r="E156" s="116"/>
      <c r="F156" s="1"/>
    </row>
    <row r="157" spans="1:6" s="2" customFormat="1" x14ac:dyDescent="0.25">
      <c r="A157" s="113"/>
      <c r="B157" s="114">
        <v>93.66</v>
      </c>
      <c r="C157" s="115"/>
      <c r="D157" s="115" t="s">
        <v>254</v>
      </c>
      <c r="E157" s="116"/>
      <c r="F157" s="1"/>
    </row>
    <row r="158" spans="1:6" s="2" customFormat="1" x14ac:dyDescent="0.25">
      <c r="A158" s="113"/>
      <c r="B158" s="114">
        <v>36.17</v>
      </c>
      <c r="C158" s="115"/>
      <c r="D158" s="115" t="s">
        <v>213</v>
      </c>
      <c r="E158" s="116"/>
      <c r="F158" s="1"/>
    </row>
    <row r="159" spans="1:6" s="2" customFormat="1" x14ac:dyDescent="0.25">
      <c r="A159" s="113"/>
      <c r="B159" s="114"/>
      <c r="C159" s="115"/>
      <c r="D159" s="115"/>
      <c r="E159" s="116"/>
      <c r="F159" s="1"/>
    </row>
    <row r="160" spans="1:6" s="2" customFormat="1" x14ac:dyDescent="0.25">
      <c r="A160" s="113" t="s">
        <v>274</v>
      </c>
      <c r="B160" s="114"/>
      <c r="C160" s="115" t="s">
        <v>340</v>
      </c>
      <c r="D160" s="115"/>
      <c r="E160" s="116" t="s">
        <v>266</v>
      </c>
      <c r="F160" s="1"/>
    </row>
    <row r="161" spans="1:6" s="2" customFormat="1" x14ac:dyDescent="0.25">
      <c r="A161" s="113"/>
      <c r="B161" s="114">
        <v>50.7</v>
      </c>
      <c r="C161" s="115"/>
      <c r="D161" s="115" t="s">
        <v>224</v>
      </c>
      <c r="E161" s="116"/>
      <c r="F161" s="1"/>
    </row>
    <row r="162" spans="1:6" s="2" customFormat="1" x14ac:dyDescent="0.25">
      <c r="A162" s="113"/>
      <c r="B162" s="114">
        <v>71.3</v>
      </c>
      <c r="C162" s="115"/>
      <c r="D162" s="115" t="s">
        <v>263</v>
      </c>
      <c r="E162" s="116"/>
      <c r="F162" s="1"/>
    </row>
    <row r="163" spans="1:6" s="2" customFormat="1" x14ac:dyDescent="0.25">
      <c r="A163" s="113"/>
      <c r="B163" s="114">
        <v>764.02</v>
      </c>
      <c r="C163" s="115"/>
      <c r="D163" s="115" t="s">
        <v>373</v>
      </c>
      <c r="E163" s="116"/>
      <c r="F163" s="1"/>
    </row>
    <row r="164" spans="1:6" s="2" customFormat="1" x14ac:dyDescent="0.25">
      <c r="A164" s="113"/>
      <c r="B164" s="114">
        <v>40</v>
      </c>
      <c r="C164" s="115"/>
      <c r="D164" s="115" t="s">
        <v>213</v>
      </c>
      <c r="E164" s="116"/>
      <c r="F164" s="1"/>
    </row>
    <row r="165" spans="1:6" s="2" customFormat="1" x14ac:dyDescent="0.25">
      <c r="A165" s="113"/>
      <c r="B165" s="114"/>
      <c r="C165" s="115"/>
      <c r="D165" s="115"/>
      <c r="E165" s="116"/>
      <c r="F165" s="1"/>
    </row>
    <row r="166" spans="1:6" s="2" customFormat="1" x14ac:dyDescent="0.25">
      <c r="A166" s="113" t="s">
        <v>264</v>
      </c>
      <c r="B166" s="114"/>
      <c r="C166" s="115" t="s">
        <v>341</v>
      </c>
      <c r="D166" s="115"/>
      <c r="E166" s="116" t="s">
        <v>202</v>
      </c>
      <c r="F166" s="1"/>
    </row>
    <row r="167" spans="1:6" s="2" customFormat="1" ht="11.25" customHeight="1" x14ac:dyDescent="0.25">
      <c r="A167" s="113"/>
      <c r="B167" s="114">
        <v>213.57</v>
      </c>
      <c r="C167" s="115"/>
      <c r="D167" s="115" t="s">
        <v>191</v>
      </c>
      <c r="E167" s="116"/>
      <c r="F167" s="1"/>
    </row>
    <row r="168" spans="1:6" s="2" customFormat="1" x14ac:dyDescent="0.25">
      <c r="A168" s="113"/>
      <c r="B168" s="114">
        <v>43.91</v>
      </c>
      <c r="C168" s="115"/>
      <c r="D168" s="115" t="s">
        <v>245</v>
      </c>
      <c r="E168" s="116"/>
      <c r="F168" s="1"/>
    </row>
    <row r="169" spans="1:6" s="2" customFormat="1" x14ac:dyDescent="0.25">
      <c r="A169" s="113"/>
      <c r="B169" s="115">
        <v>833.04</v>
      </c>
      <c r="C169" s="115"/>
      <c r="D169" s="115" t="s">
        <v>373</v>
      </c>
      <c r="E169" s="116"/>
      <c r="F169" s="1"/>
    </row>
    <row r="170" spans="1:6" s="2" customFormat="1" x14ac:dyDescent="0.25">
      <c r="A170" s="113"/>
      <c r="B170" s="114">
        <v>50.83</v>
      </c>
      <c r="C170" s="115"/>
      <c r="D170" s="115" t="s">
        <v>244</v>
      </c>
      <c r="E170" s="116"/>
      <c r="F170" s="1"/>
    </row>
    <row r="171" spans="1:6" s="2" customFormat="1" x14ac:dyDescent="0.25">
      <c r="A171" s="113"/>
      <c r="B171" s="114">
        <v>58.55</v>
      </c>
      <c r="C171" s="115"/>
      <c r="D171" s="115" t="s">
        <v>213</v>
      </c>
      <c r="E171" s="116"/>
      <c r="F171" s="1"/>
    </row>
    <row r="172" spans="1:6" s="2" customFormat="1" x14ac:dyDescent="0.25">
      <c r="A172" s="113"/>
      <c r="B172" s="114"/>
      <c r="C172" s="115"/>
      <c r="D172" s="115"/>
      <c r="E172" s="116"/>
      <c r="F172" s="1"/>
    </row>
    <row r="173" spans="1:6" s="2" customFormat="1" x14ac:dyDescent="0.25">
      <c r="A173" s="113" t="s">
        <v>265</v>
      </c>
      <c r="B173" s="114"/>
      <c r="C173" s="115" t="s">
        <v>267</v>
      </c>
      <c r="D173" s="115"/>
      <c r="E173" s="116" t="s">
        <v>202</v>
      </c>
      <c r="F173" s="1"/>
    </row>
    <row r="174" spans="1:6" s="2" customFormat="1" x14ac:dyDescent="0.25">
      <c r="A174" s="113"/>
      <c r="B174" s="114">
        <v>629.52</v>
      </c>
      <c r="C174" s="115"/>
      <c r="D174" s="115" t="s">
        <v>191</v>
      </c>
      <c r="E174" s="116"/>
      <c r="F174" s="1"/>
    </row>
    <row r="175" spans="1:6" s="2" customFormat="1" x14ac:dyDescent="0.25">
      <c r="A175" s="113"/>
      <c r="B175" s="114">
        <v>44.95</v>
      </c>
      <c r="C175" s="115"/>
      <c r="D175" s="115" t="s">
        <v>245</v>
      </c>
      <c r="E175" s="116"/>
      <c r="F175" s="1"/>
    </row>
    <row r="176" spans="1:6" s="2" customFormat="1" x14ac:dyDescent="0.25">
      <c r="A176" s="113"/>
      <c r="B176" s="114">
        <v>630.44000000000005</v>
      </c>
      <c r="C176" s="115"/>
      <c r="D176" s="115" t="s">
        <v>373</v>
      </c>
      <c r="E176" s="116"/>
      <c r="F176" s="1"/>
    </row>
    <row r="177" spans="1:6" s="2" customFormat="1" x14ac:dyDescent="0.25">
      <c r="A177" s="113"/>
      <c r="B177" s="114">
        <v>12.5</v>
      </c>
      <c r="C177" s="115" t="s">
        <v>336</v>
      </c>
      <c r="D177" s="115" t="s">
        <v>311</v>
      </c>
      <c r="E177" s="116"/>
      <c r="F177" s="1"/>
    </row>
    <row r="178" spans="1:6" s="2" customFormat="1" x14ac:dyDescent="0.25">
      <c r="A178" s="113"/>
      <c r="B178" s="114">
        <v>11.51</v>
      </c>
      <c r="C178" s="115"/>
      <c r="D178" s="115" t="s">
        <v>312</v>
      </c>
      <c r="E178" s="116"/>
      <c r="F178" s="1"/>
    </row>
    <row r="179" spans="1:6" s="2" customFormat="1" x14ac:dyDescent="0.25">
      <c r="A179" s="113"/>
      <c r="B179" s="114">
        <v>50.49</v>
      </c>
      <c r="C179" s="115"/>
      <c r="D179" s="115" t="s">
        <v>310</v>
      </c>
      <c r="E179" s="116"/>
      <c r="F179" s="1"/>
    </row>
    <row r="180" spans="1:6" s="2" customFormat="1" x14ac:dyDescent="0.25">
      <c r="A180" s="113"/>
      <c r="B180" s="114">
        <v>39.479999999999997</v>
      </c>
      <c r="C180" s="115"/>
      <c r="D180" s="115" t="s">
        <v>213</v>
      </c>
      <c r="E180" s="116"/>
      <c r="F180" s="1"/>
    </row>
    <row r="181" spans="1:6" s="2" customFormat="1" x14ac:dyDescent="0.25">
      <c r="A181" s="113"/>
      <c r="B181" s="114"/>
      <c r="C181" s="115"/>
      <c r="D181" s="115"/>
      <c r="E181" s="116"/>
      <c r="F181" s="1"/>
    </row>
    <row r="182" spans="1:6" s="2" customFormat="1" x14ac:dyDescent="0.25">
      <c r="A182" s="113" t="s">
        <v>356</v>
      </c>
      <c r="B182" s="114"/>
      <c r="C182" s="115" t="s">
        <v>358</v>
      </c>
      <c r="D182" s="115"/>
      <c r="E182" s="116" t="s">
        <v>202</v>
      </c>
      <c r="F182" s="1"/>
    </row>
    <row r="183" spans="1:6" s="2" customFormat="1" x14ac:dyDescent="0.25">
      <c r="A183" s="113"/>
      <c r="B183" s="114">
        <v>257.27</v>
      </c>
      <c r="C183" s="115"/>
      <c r="D183" s="115" t="s">
        <v>191</v>
      </c>
      <c r="E183" s="116"/>
      <c r="F183" s="1"/>
    </row>
    <row r="184" spans="1:6" s="2" customFormat="1" x14ac:dyDescent="0.25">
      <c r="A184" s="113"/>
      <c r="B184" s="114">
        <v>206.96</v>
      </c>
      <c r="C184" s="113"/>
      <c r="D184" s="115" t="s">
        <v>363</v>
      </c>
      <c r="E184" s="116"/>
      <c r="F184" s="1"/>
    </row>
    <row r="185" spans="1:6" s="2" customFormat="1" x14ac:dyDescent="0.25">
      <c r="A185" s="113"/>
      <c r="B185" s="114">
        <v>39.200000000000003</v>
      </c>
      <c r="C185" s="114"/>
      <c r="D185" s="115" t="s">
        <v>357</v>
      </c>
      <c r="E185" s="116"/>
      <c r="F185" s="1"/>
    </row>
    <row r="186" spans="1:6" s="2" customFormat="1" ht="12.6" customHeight="1" x14ac:dyDescent="0.25">
      <c r="A186" s="113"/>
      <c r="B186" s="114"/>
      <c r="C186" s="115"/>
      <c r="D186" s="115"/>
      <c r="E186" s="116"/>
      <c r="F186" s="1"/>
    </row>
    <row r="187" spans="1:6" s="2" customFormat="1" ht="8.4" hidden="1" customHeight="1" x14ac:dyDescent="0.25">
      <c r="A187" s="104"/>
      <c r="B187" s="105"/>
      <c r="C187" s="106"/>
      <c r="D187" s="106"/>
      <c r="E187" s="107"/>
      <c r="F187" s="1"/>
    </row>
    <row r="188" spans="1:6" ht="19.5" customHeight="1" x14ac:dyDescent="0.25">
      <c r="A188" s="71" t="s">
        <v>125</v>
      </c>
      <c r="B188" s="72">
        <f>SUM(B115:B187)</f>
        <v>9428.9999999999982</v>
      </c>
      <c r="C188" s="124" t="str">
        <f>IF(SUBTOTAL(3,B115:B187)=SUBTOTAL(103,B115:B187),'Summary and sign-off'!$A$48,'Summary and sign-off'!$A$49)</f>
        <v>Check - there are no hidden rows with data</v>
      </c>
      <c r="D188" s="139" t="str">
        <f>IF('Summary and sign-off'!F56='Summary and sign-off'!F54,'Summary and sign-off'!A51,'Summary and sign-off'!A50)</f>
        <v>Check - each entry provides sufficient information</v>
      </c>
      <c r="E188" s="139"/>
      <c r="F188" s="17"/>
    </row>
    <row r="189" spans="1:6" ht="10.5" customHeight="1" x14ac:dyDescent="0.25">
      <c r="A189" s="17"/>
      <c r="B189" s="19"/>
      <c r="C189" s="17"/>
      <c r="D189" s="17"/>
      <c r="E189" s="17"/>
      <c r="F189" s="17"/>
    </row>
    <row r="190" spans="1:6" ht="24.75" customHeight="1" x14ac:dyDescent="0.25">
      <c r="A190" s="141" t="s">
        <v>126</v>
      </c>
      <c r="B190" s="141"/>
      <c r="C190" s="141"/>
      <c r="D190" s="141"/>
      <c r="E190" s="141"/>
      <c r="F190" s="17"/>
    </row>
    <row r="191" spans="1:6" ht="27" customHeight="1" x14ac:dyDescent="0.25">
      <c r="A191" s="24" t="s">
        <v>119</v>
      </c>
      <c r="B191" s="24" t="s">
        <v>63</v>
      </c>
      <c r="C191" s="24" t="s">
        <v>127</v>
      </c>
      <c r="D191" s="24" t="s">
        <v>128</v>
      </c>
      <c r="E191" s="24" t="s">
        <v>123</v>
      </c>
      <c r="F191" s="28"/>
    </row>
    <row r="192" spans="1:6" s="2" customFormat="1" x14ac:dyDescent="0.25">
      <c r="A192" s="113">
        <v>45483</v>
      </c>
      <c r="B192" s="114">
        <v>15.3</v>
      </c>
      <c r="C192" s="115" t="s">
        <v>389</v>
      </c>
      <c r="D192" s="115" t="s">
        <v>214</v>
      </c>
      <c r="E192" s="116" t="s">
        <v>178</v>
      </c>
      <c r="F192" s="1"/>
    </row>
    <row r="193" spans="1:6" s="2" customFormat="1" x14ac:dyDescent="0.25">
      <c r="A193" s="113">
        <v>45483</v>
      </c>
      <c r="B193" s="114">
        <v>18.399999999999999</v>
      </c>
      <c r="C193" s="115" t="s">
        <v>390</v>
      </c>
      <c r="D193" s="115" t="s">
        <v>218</v>
      </c>
      <c r="E193" s="116" t="s">
        <v>178</v>
      </c>
      <c r="F193" s="1"/>
    </row>
    <row r="194" spans="1:6" s="2" customFormat="1" x14ac:dyDescent="0.25">
      <c r="A194" s="113">
        <v>45512</v>
      </c>
      <c r="B194" s="114">
        <v>31.57</v>
      </c>
      <c r="C194" s="113" t="s">
        <v>177</v>
      </c>
      <c r="D194" s="113" t="s">
        <v>215</v>
      </c>
      <c r="E194" s="116" t="s">
        <v>178</v>
      </c>
      <c r="F194" s="1"/>
    </row>
    <row r="195" spans="1:6" s="2" customFormat="1" x14ac:dyDescent="0.25">
      <c r="A195" s="113">
        <v>45512</v>
      </c>
      <c r="B195" s="114">
        <v>16.09</v>
      </c>
      <c r="C195" s="113" t="s">
        <v>177</v>
      </c>
      <c r="D195" s="113" t="s">
        <v>216</v>
      </c>
      <c r="E195" s="116" t="s">
        <v>178</v>
      </c>
      <c r="F195" s="1"/>
    </row>
    <row r="196" spans="1:6" s="2" customFormat="1" x14ac:dyDescent="0.25">
      <c r="A196" s="113">
        <v>45515</v>
      </c>
      <c r="B196" s="114">
        <v>13.65</v>
      </c>
      <c r="C196" s="115" t="s">
        <v>391</v>
      </c>
      <c r="D196" s="115" t="s">
        <v>228</v>
      </c>
      <c r="E196" s="116" t="s">
        <v>178</v>
      </c>
      <c r="F196" s="1"/>
    </row>
    <row r="197" spans="1:6" s="2" customFormat="1" x14ac:dyDescent="0.25">
      <c r="A197" s="113">
        <v>45516</v>
      </c>
      <c r="B197" s="114">
        <v>14.61</v>
      </c>
      <c r="C197" s="115" t="s">
        <v>390</v>
      </c>
      <c r="D197" s="115" t="s">
        <v>214</v>
      </c>
      <c r="E197" s="116" t="s">
        <v>178</v>
      </c>
      <c r="F197" s="1"/>
    </row>
    <row r="198" spans="1:6" s="2" customFormat="1" x14ac:dyDescent="0.25">
      <c r="A198" s="113">
        <v>45538</v>
      </c>
      <c r="B198" s="114">
        <v>21.3</v>
      </c>
      <c r="C198" s="115" t="s">
        <v>393</v>
      </c>
      <c r="D198" s="115" t="s">
        <v>243</v>
      </c>
      <c r="E198" s="116" t="s">
        <v>178</v>
      </c>
      <c r="F198" s="1"/>
    </row>
    <row r="199" spans="1:6" s="2" customFormat="1" x14ac:dyDescent="0.25">
      <c r="A199" s="113">
        <v>45538</v>
      </c>
      <c r="B199" s="114">
        <v>21.39</v>
      </c>
      <c r="C199" s="115" t="s">
        <v>229</v>
      </c>
      <c r="D199" s="115" t="s">
        <v>303</v>
      </c>
      <c r="E199" s="116" t="s">
        <v>178</v>
      </c>
      <c r="F199" s="1"/>
    </row>
    <row r="200" spans="1:6" s="2" customFormat="1" x14ac:dyDescent="0.25">
      <c r="A200" s="113">
        <v>45583</v>
      </c>
      <c r="B200" s="114">
        <v>8.4499999999999993</v>
      </c>
      <c r="C200" s="115" t="s">
        <v>390</v>
      </c>
      <c r="D200" s="115" t="s">
        <v>214</v>
      </c>
      <c r="E200" s="116" t="s">
        <v>178</v>
      </c>
      <c r="F200" s="1"/>
    </row>
    <row r="201" spans="1:6" s="2" customFormat="1" x14ac:dyDescent="0.25">
      <c r="A201" s="113">
        <v>45583</v>
      </c>
      <c r="B201" s="114">
        <v>13.83</v>
      </c>
      <c r="C201" s="115" t="s">
        <v>390</v>
      </c>
      <c r="D201" s="115" t="s">
        <v>218</v>
      </c>
      <c r="E201" s="116" t="s">
        <v>178</v>
      </c>
      <c r="F201" s="1"/>
    </row>
    <row r="202" spans="1:6" s="2" customFormat="1" x14ac:dyDescent="0.25">
      <c r="A202" s="113">
        <v>45625</v>
      </c>
      <c r="B202" s="114">
        <v>15.57</v>
      </c>
      <c r="C202" s="115" t="s">
        <v>390</v>
      </c>
      <c r="D202" s="115" t="s">
        <v>214</v>
      </c>
      <c r="E202" s="116" t="s">
        <v>178</v>
      </c>
      <c r="F202" s="1"/>
    </row>
    <row r="203" spans="1:6" s="2" customFormat="1" x14ac:dyDescent="0.25">
      <c r="A203" s="113">
        <v>45625</v>
      </c>
      <c r="B203" s="114">
        <v>12</v>
      </c>
      <c r="C203" s="115" t="s">
        <v>390</v>
      </c>
      <c r="D203" s="115" t="s">
        <v>218</v>
      </c>
      <c r="E203" s="116" t="s">
        <v>178</v>
      </c>
      <c r="F203" s="1"/>
    </row>
    <row r="204" spans="1:6" s="2" customFormat="1" x14ac:dyDescent="0.25">
      <c r="A204" s="113">
        <v>45681</v>
      </c>
      <c r="B204" s="114">
        <v>13.3</v>
      </c>
      <c r="C204" s="115" t="s">
        <v>390</v>
      </c>
      <c r="D204" s="115" t="s">
        <v>214</v>
      </c>
      <c r="E204" s="116" t="s">
        <v>178</v>
      </c>
      <c r="F204" s="1"/>
    </row>
    <row r="205" spans="1:6" s="2" customFormat="1" x14ac:dyDescent="0.25">
      <c r="A205" s="113">
        <v>45681</v>
      </c>
      <c r="B205" s="114">
        <v>12.7</v>
      </c>
      <c r="C205" s="115" t="s">
        <v>390</v>
      </c>
      <c r="D205" s="115" t="s">
        <v>218</v>
      </c>
      <c r="E205" s="116" t="s">
        <v>178</v>
      </c>
      <c r="F205" s="1"/>
    </row>
    <row r="206" spans="1:6" s="2" customFormat="1" hidden="1" x14ac:dyDescent="0.25">
      <c r="A206" s="113"/>
      <c r="B206" s="114"/>
      <c r="C206" s="115"/>
      <c r="D206" s="115"/>
      <c r="E206" s="116"/>
      <c r="F206" s="1"/>
    </row>
    <row r="207" spans="1:6" s="2" customFormat="1" x14ac:dyDescent="0.25">
      <c r="A207" s="113">
        <v>45720</v>
      </c>
      <c r="B207" s="114">
        <v>17.3</v>
      </c>
      <c r="C207" s="115" t="s">
        <v>392</v>
      </c>
      <c r="D207" s="115" t="s">
        <v>214</v>
      </c>
      <c r="E207" s="116" t="s">
        <v>178</v>
      </c>
      <c r="F207" s="1"/>
    </row>
    <row r="208" spans="1:6" s="2" customFormat="1" x14ac:dyDescent="0.25">
      <c r="A208" s="113">
        <v>45720</v>
      </c>
      <c r="B208" s="114">
        <v>9.3699999999999992</v>
      </c>
      <c r="C208" s="115" t="s">
        <v>392</v>
      </c>
      <c r="D208" s="115" t="s">
        <v>313</v>
      </c>
      <c r="E208" s="116" t="s">
        <v>178</v>
      </c>
      <c r="F208" s="1"/>
    </row>
    <row r="209" spans="1:6" s="2" customFormat="1" x14ac:dyDescent="0.25">
      <c r="A209" s="113">
        <v>45740</v>
      </c>
      <c r="B209" s="114">
        <v>14.78</v>
      </c>
      <c r="C209" s="115" t="s">
        <v>390</v>
      </c>
      <c r="D209" s="115" t="s">
        <v>214</v>
      </c>
      <c r="E209" s="116" t="s">
        <v>178</v>
      </c>
      <c r="F209" s="1"/>
    </row>
    <row r="210" spans="1:6" s="2" customFormat="1" x14ac:dyDescent="0.25">
      <c r="A210" s="113">
        <v>45742</v>
      </c>
      <c r="B210" s="114">
        <v>22.17</v>
      </c>
      <c r="C210" s="115" t="s">
        <v>342</v>
      </c>
      <c r="D210" s="115" t="s">
        <v>313</v>
      </c>
      <c r="E210" s="116" t="s">
        <v>178</v>
      </c>
      <c r="F210" s="1"/>
    </row>
    <row r="211" spans="1:6" s="2" customFormat="1" x14ac:dyDescent="0.25">
      <c r="A211" s="113">
        <v>45782</v>
      </c>
      <c r="B211" s="114">
        <v>14.7</v>
      </c>
      <c r="C211" s="115" t="s">
        <v>390</v>
      </c>
      <c r="D211" s="115" t="s">
        <v>218</v>
      </c>
      <c r="E211" s="116" t="s">
        <v>178</v>
      </c>
      <c r="F211" s="1"/>
    </row>
    <row r="212" spans="1:6" s="2" customFormat="1" x14ac:dyDescent="0.25">
      <c r="A212" s="113">
        <v>45794</v>
      </c>
      <c r="B212" s="114">
        <v>20.78</v>
      </c>
      <c r="C212" s="115" t="s">
        <v>393</v>
      </c>
      <c r="D212" s="115" t="s">
        <v>228</v>
      </c>
      <c r="E212" s="116" t="s">
        <v>178</v>
      </c>
      <c r="F212" s="1"/>
    </row>
    <row r="213" spans="1:6" s="2" customFormat="1" x14ac:dyDescent="0.25">
      <c r="A213" s="113">
        <v>45794</v>
      </c>
      <c r="B213" s="114">
        <v>18.87</v>
      </c>
      <c r="C213" s="115" t="s">
        <v>393</v>
      </c>
      <c r="D213" s="115" t="s">
        <v>313</v>
      </c>
      <c r="E213" s="116" t="s">
        <v>178</v>
      </c>
      <c r="F213" s="1"/>
    </row>
    <row r="214" spans="1:6" s="2" customFormat="1" x14ac:dyDescent="0.25">
      <c r="A214" s="113">
        <v>45834</v>
      </c>
      <c r="B214" s="114">
        <v>12.43</v>
      </c>
      <c r="C214" s="115" t="s">
        <v>389</v>
      </c>
      <c r="D214" s="115" t="s">
        <v>364</v>
      </c>
      <c r="E214" s="116" t="s">
        <v>178</v>
      </c>
      <c r="F214" s="1"/>
    </row>
    <row r="215" spans="1:6" s="2" customFormat="1" x14ac:dyDescent="0.25">
      <c r="A215" s="113"/>
      <c r="B215" s="114"/>
      <c r="C215" s="115"/>
      <c r="D215" s="115"/>
      <c r="E215" s="116"/>
      <c r="F215" s="1"/>
    </row>
    <row r="216" spans="1:6" s="2" customFormat="1" hidden="1" x14ac:dyDescent="0.25">
      <c r="A216" s="94"/>
      <c r="B216" s="95"/>
      <c r="C216" s="96"/>
      <c r="D216" s="96"/>
      <c r="E216" s="97"/>
      <c r="F216" s="1"/>
    </row>
    <row r="217" spans="1:6" ht="19.5" customHeight="1" x14ac:dyDescent="0.25">
      <c r="A217" s="71" t="s">
        <v>129</v>
      </c>
      <c r="B217" s="72">
        <f>SUM(B192:B216)</f>
        <v>358.56</v>
      </c>
      <c r="C217" s="124" t="str">
        <f>IF(SUBTOTAL(3,B192:B216)=SUBTOTAL(103,B192:B216),'Summary and sign-off'!$A$48,'Summary and sign-off'!$A$49)</f>
        <v>Check - there are no hidden rows with data</v>
      </c>
      <c r="D217" s="139" t="str">
        <f>IF('Summary and sign-off'!F57='Summary and sign-off'!F54,'Summary and sign-off'!A51,'Summary and sign-off'!A50)</f>
        <v>Check - each entry provides sufficient information</v>
      </c>
      <c r="E217" s="139"/>
      <c r="F217" s="17"/>
    </row>
    <row r="218" spans="1:6" ht="10.5" customHeight="1" x14ac:dyDescent="0.25">
      <c r="A218" s="17"/>
      <c r="B218" s="57"/>
      <c r="C218" s="19"/>
      <c r="D218" s="17"/>
      <c r="E218" s="17"/>
      <c r="F218" s="17"/>
    </row>
    <row r="219" spans="1:6" ht="34.5" customHeight="1" x14ac:dyDescent="0.25">
      <c r="A219" s="31" t="s">
        <v>130</v>
      </c>
      <c r="B219" s="58">
        <f>B112+B188+B217</f>
        <v>147835.48000000001</v>
      </c>
      <c r="C219" s="32"/>
      <c r="D219" s="32"/>
      <c r="E219" s="32"/>
      <c r="F219" s="17"/>
    </row>
    <row r="220" spans="1:6" x14ac:dyDescent="0.25">
      <c r="A220" s="17"/>
      <c r="B220" s="19"/>
      <c r="C220" s="17"/>
      <c r="D220" s="17"/>
      <c r="E220" s="17"/>
      <c r="F220" s="17"/>
    </row>
    <row r="221" spans="1:6" x14ac:dyDescent="0.25">
      <c r="A221" s="18" t="s">
        <v>74</v>
      </c>
      <c r="B221" s="19"/>
      <c r="C221" s="17"/>
      <c r="D221" s="17"/>
      <c r="E221" s="17"/>
      <c r="F221" s="17"/>
    </row>
    <row r="222" spans="1:6" ht="12.6" customHeight="1" x14ac:dyDescent="0.25">
      <c r="A222" s="20" t="s">
        <v>131</v>
      </c>
      <c r="F222" s="17"/>
    </row>
    <row r="223" spans="1:6" ht="12.9" customHeight="1" x14ac:dyDescent="0.25">
      <c r="A223" s="20" t="s">
        <v>132</v>
      </c>
      <c r="B223" s="17"/>
      <c r="D223" s="17"/>
      <c r="F223" s="17"/>
    </row>
    <row r="224" spans="1:6" x14ac:dyDescent="0.25">
      <c r="A224" s="20" t="s">
        <v>133</v>
      </c>
      <c r="F224" s="17"/>
    </row>
    <row r="225" spans="1:6" x14ac:dyDescent="0.25">
      <c r="A225" s="20" t="s">
        <v>80</v>
      </c>
      <c r="B225" s="19"/>
      <c r="C225" s="17"/>
      <c r="D225" s="17"/>
      <c r="E225" s="17"/>
      <c r="F225" s="17"/>
    </row>
    <row r="226" spans="1:6" ht="12.9" customHeight="1" x14ac:dyDescent="0.25">
      <c r="A226" s="20" t="s">
        <v>134</v>
      </c>
      <c r="B226" s="17"/>
      <c r="D226" s="17"/>
      <c r="F226" s="17"/>
    </row>
    <row r="227" spans="1:6" x14ac:dyDescent="0.25">
      <c r="A227" s="20" t="s">
        <v>135</v>
      </c>
      <c r="F227" s="17"/>
    </row>
    <row r="228" spans="1:6" x14ac:dyDescent="0.25">
      <c r="A228" s="20" t="s">
        <v>136</v>
      </c>
      <c r="B228" s="20"/>
      <c r="C228" s="20"/>
      <c r="D228" s="20"/>
      <c r="F228" s="17"/>
    </row>
    <row r="229" spans="1:6" x14ac:dyDescent="0.25">
      <c r="A229" s="26"/>
      <c r="B229" s="17"/>
      <c r="C229" s="17"/>
      <c r="D229" s="17"/>
      <c r="E229" s="17"/>
      <c r="F229" s="17"/>
    </row>
    <row r="230" spans="1:6" hidden="1" x14ac:dyDescent="0.25">
      <c r="A230" s="26"/>
      <c r="B230" s="17"/>
      <c r="C230" s="17"/>
      <c r="D230" s="17"/>
      <c r="E230" s="17"/>
      <c r="F230" s="17"/>
    </row>
    <row r="231" spans="1:6" x14ac:dyDescent="0.25"/>
    <row r="232" spans="1:6" x14ac:dyDescent="0.25"/>
    <row r="233" spans="1:6" x14ac:dyDescent="0.25"/>
    <row r="234" spans="1:6" x14ac:dyDescent="0.25"/>
    <row r="235" spans="1:6" ht="12.75" hidden="1" customHeight="1" x14ac:dyDescent="0.25"/>
    <row r="236" spans="1:6" x14ac:dyDescent="0.25"/>
    <row r="237" spans="1:6" x14ac:dyDescent="0.25"/>
    <row r="238" spans="1:6" hidden="1" x14ac:dyDescent="0.25">
      <c r="A238" s="26"/>
      <c r="B238" s="17"/>
      <c r="C238" s="17"/>
      <c r="D238" s="17"/>
      <c r="E238" s="17"/>
      <c r="F238" s="17"/>
    </row>
    <row r="239" spans="1:6" hidden="1" x14ac:dyDescent="0.25">
      <c r="A239" s="26"/>
      <c r="B239" s="17"/>
      <c r="C239" s="17"/>
      <c r="D239" s="17"/>
      <c r="E239" s="17"/>
      <c r="F239" s="17"/>
    </row>
    <row r="240" spans="1:6" hidden="1" x14ac:dyDescent="0.25">
      <c r="A240" s="26"/>
      <c r="B240" s="17"/>
      <c r="C240" s="17"/>
      <c r="D240" s="17"/>
      <c r="E240" s="17"/>
      <c r="F240" s="17"/>
    </row>
    <row r="241" spans="1:6" hidden="1" x14ac:dyDescent="0.25">
      <c r="A241" s="26"/>
      <c r="B241" s="17"/>
      <c r="C241" s="17"/>
      <c r="D241" s="17"/>
      <c r="E241" s="17"/>
      <c r="F241" s="17"/>
    </row>
    <row r="242" spans="1:6" hidden="1" x14ac:dyDescent="0.25">
      <c r="A242" s="26"/>
      <c r="B242" s="17"/>
      <c r="C242" s="17"/>
      <c r="D242" s="17"/>
      <c r="E242" s="17"/>
      <c r="F242" s="17"/>
    </row>
    <row r="243" spans="1:6" x14ac:dyDescent="0.25"/>
    <row r="244" spans="1:6" x14ac:dyDescent="0.25"/>
    <row r="245" spans="1:6" x14ac:dyDescent="0.25"/>
    <row r="246" spans="1:6" x14ac:dyDescent="0.25"/>
    <row r="247" spans="1:6" x14ac:dyDescent="0.25"/>
    <row r="248" spans="1:6" x14ac:dyDescent="0.25"/>
    <row r="249" spans="1:6" x14ac:dyDescent="0.25"/>
    <row r="250" spans="1:6" x14ac:dyDescent="0.25"/>
    <row r="251" spans="1:6" x14ac:dyDescent="0.25"/>
    <row r="252" spans="1:6" x14ac:dyDescent="0.25"/>
    <row r="253" spans="1:6" x14ac:dyDescent="0.25"/>
    <row r="254" spans="1:6" x14ac:dyDescent="0.25"/>
    <row r="255" spans="1:6" x14ac:dyDescent="0.25"/>
    <row r="256" spans="1: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sheetData>
  <sheetProtection formatCells="0" formatRows="0" insertColumns="0" insertRows="0" deleteRows="0"/>
  <mergeCells count="14">
    <mergeCell ref="B7:E7"/>
    <mergeCell ref="B5:E5"/>
    <mergeCell ref="D217:E217"/>
    <mergeCell ref="A1:E1"/>
    <mergeCell ref="A190:E190"/>
    <mergeCell ref="B2:E2"/>
    <mergeCell ref="B3:E3"/>
    <mergeCell ref="B4:E4"/>
    <mergeCell ref="A8:E8"/>
    <mergeCell ref="A9:E9"/>
    <mergeCell ref="B6:E6"/>
    <mergeCell ref="D112:E112"/>
    <mergeCell ref="D188:E18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5 A186:A187 A12 A192:A193 A21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91 A11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4:A215 A13:A111 A116:A18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&amp;C&amp;"Segoe UI Semibold"&amp;11&amp;K000000 UNCLASSIFIED&amp;1#_x000D_</oddHeader>
    <oddFooter>&amp;LCE Expense Disclosure Workbook 2018&amp;C_x000D_&amp;1#&amp;"Segoe UI Semibold"&amp;11&amp;K000000 UNCLASSIFIED&amp;RWorksheet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B150:B187 B192:B216 B15:B29 B31:B54 B57:B111 B115:B146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9"/>
  <sheetViews>
    <sheetView topLeftCell="A8" zoomScaleNormal="100" workbookViewId="0">
      <selection activeCell="D14" sqref="D14"/>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9.33203125" customWidth="1"/>
    <col min="7" max="10" width="9.1093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
        <v>189</v>
      </c>
      <c r="C2" s="138"/>
      <c r="D2" s="138"/>
      <c r="E2" s="138"/>
    </row>
    <row r="3" spans="1:6" ht="31.2" x14ac:dyDescent="0.25">
      <c r="A3" s="3" t="s">
        <v>112</v>
      </c>
      <c r="B3" s="138" t="s">
        <v>190</v>
      </c>
      <c r="C3" s="138"/>
      <c r="D3" s="138"/>
      <c r="E3" s="138"/>
    </row>
    <row r="4" spans="1:6" ht="21" customHeight="1" x14ac:dyDescent="0.25">
      <c r="A4" s="3" t="s">
        <v>113</v>
      </c>
      <c r="B4" s="138">
        <v>45474</v>
      </c>
      <c r="C4" s="138"/>
      <c r="D4" s="138"/>
      <c r="E4" s="138"/>
    </row>
    <row r="5" spans="1:6" ht="21" customHeight="1" x14ac:dyDescent="0.25">
      <c r="A5" s="3" t="s">
        <v>114</v>
      </c>
      <c r="B5" s="138">
        <v>45838</v>
      </c>
      <c r="C5" s="138"/>
      <c r="D5" s="138"/>
      <c r="E5" s="138"/>
    </row>
    <row r="6" spans="1:6" ht="21" customHeight="1" x14ac:dyDescent="0.25">
      <c r="A6" s="3" t="s">
        <v>115</v>
      </c>
      <c r="B6" s="133" t="s">
        <v>82</v>
      </c>
      <c r="C6" s="133"/>
      <c r="D6" s="133"/>
      <c r="E6" s="133"/>
    </row>
    <row r="7" spans="1:6" ht="21" customHeight="1" x14ac:dyDescent="0.25">
      <c r="A7" s="3" t="s">
        <v>56</v>
      </c>
      <c r="B7" s="133" t="s">
        <v>84</v>
      </c>
      <c r="C7" s="133"/>
      <c r="D7" s="133"/>
      <c r="E7" s="133"/>
    </row>
    <row r="8" spans="1:6" ht="35.25" customHeight="1" x14ac:dyDescent="0.3">
      <c r="A8" s="149" t="s">
        <v>137</v>
      </c>
      <c r="B8" s="149"/>
      <c r="C8" s="150"/>
      <c r="D8" s="150"/>
      <c r="E8" s="150"/>
      <c r="F8" s="27"/>
    </row>
    <row r="9" spans="1:6" ht="35.25" customHeight="1" x14ac:dyDescent="0.3">
      <c r="A9" s="147" t="s">
        <v>138</v>
      </c>
      <c r="B9" s="148"/>
      <c r="C9" s="148"/>
      <c r="D9" s="148"/>
      <c r="E9" s="148"/>
      <c r="F9" s="27"/>
    </row>
    <row r="10" spans="1:6" ht="27" customHeight="1" x14ac:dyDescent="0.25">
      <c r="A10" s="24" t="s">
        <v>139</v>
      </c>
      <c r="B10" s="24" t="s">
        <v>63</v>
      </c>
      <c r="C10" s="24" t="s">
        <v>140</v>
      </c>
      <c r="D10" s="24" t="s">
        <v>141</v>
      </c>
      <c r="E10" s="24" t="s">
        <v>123</v>
      </c>
      <c r="F10" s="20"/>
    </row>
    <row r="11" spans="1:6" s="2" customFormat="1" x14ac:dyDescent="0.25">
      <c r="A11" s="129">
        <v>45515</v>
      </c>
      <c r="B11" s="114">
        <v>336.96</v>
      </c>
      <c r="C11" s="118" t="s">
        <v>227</v>
      </c>
      <c r="D11" s="118" t="s">
        <v>354</v>
      </c>
      <c r="E11" s="119" t="s">
        <v>178</v>
      </c>
    </row>
    <row r="12" spans="1:6" s="2" customFormat="1" x14ac:dyDescent="0.25">
      <c r="A12" s="129">
        <v>45617</v>
      </c>
      <c r="B12" s="114">
        <v>158.65</v>
      </c>
      <c r="C12" s="118" t="s">
        <v>246</v>
      </c>
      <c r="D12" s="118" t="s">
        <v>257</v>
      </c>
      <c r="E12" s="119" t="s">
        <v>202</v>
      </c>
    </row>
    <row r="13" spans="1:6" s="2" customFormat="1" x14ac:dyDescent="0.25">
      <c r="A13" s="129">
        <v>45621</v>
      </c>
      <c r="B13" s="114">
        <v>423.16</v>
      </c>
      <c r="C13" s="118" t="s">
        <v>271</v>
      </c>
      <c r="D13" s="118" t="s">
        <v>183</v>
      </c>
      <c r="E13" s="119" t="s">
        <v>178</v>
      </c>
    </row>
    <row r="14" spans="1:6" s="2" customFormat="1" x14ac:dyDescent="0.25">
      <c r="A14" s="129">
        <v>45622</v>
      </c>
      <c r="B14" s="114">
        <v>634.15</v>
      </c>
      <c r="C14" s="118" t="s">
        <v>260</v>
      </c>
      <c r="D14" s="118" t="s">
        <v>394</v>
      </c>
      <c r="E14" s="119" t="s">
        <v>178</v>
      </c>
    </row>
    <row r="15" spans="1:6" s="2" customFormat="1" x14ac:dyDescent="0.25">
      <c r="A15" s="129">
        <v>45636</v>
      </c>
      <c r="B15" s="114">
        <v>68.260000000000005</v>
      </c>
      <c r="C15" s="118" t="s">
        <v>252</v>
      </c>
      <c r="D15" s="118" t="s">
        <v>253</v>
      </c>
      <c r="E15" s="119" t="s">
        <v>178</v>
      </c>
    </row>
    <row r="16" spans="1:6" s="2" customFormat="1" x14ac:dyDescent="0.25">
      <c r="A16" s="129">
        <v>45643</v>
      </c>
      <c r="B16" s="114">
        <v>1180.05</v>
      </c>
      <c r="C16" s="118" t="s">
        <v>260</v>
      </c>
      <c r="D16" s="118" t="s">
        <v>355</v>
      </c>
      <c r="E16" s="119" t="s">
        <v>178</v>
      </c>
    </row>
    <row r="17" spans="1:6" s="2" customFormat="1" x14ac:dyDescent="0.25">
      <c r="A17" s="129">
        <v>45698</v>
      </c>
      <c r="B17" s="114">
        <v>744.83</v>
      </c>
      <c r="C17" s="118" t="s">
        <v>260</v>
      </c>
      <c r="D17" s="118" t="s">
        <v>261</v>
      </c>
      <c r="E17" s="119" t="s">
        <v>178</v>
      </c>
    </row>
    <row r="18" spans="1:6" s="2" customFormat="1" x14ac:dyDescent="0.25">
      <c r="A18" s="129">
        <v>45701</v>
      </c>
      <c r="B18" s="114">
        <v>971.76</v>
      </c>
      <c r="C18" s="118" t="s">
        <v>353</v>
      </c>
      <c r="D18" s="129" t="s">
        <v>262</v>
      </c>
      <c r="E18" s="119" t="s">
        <v>178</v>
      </c>
    </row>
    <row r="19" spans="1:6" s="2" customFormat="1" x14ac:dyDescent="0.25">
      <c r="A19" s="129">
        <v>45743</v>
      </c>
      <c r="B19" s="114">
        <v>971.76</v>
      </c>
      <c r="C19" s="129" t="s">
        <v>353</v>
      </c>
      <c r="D19" s="118" t="s">
        <v>291</v>
      </c>
      <c r="E19" s="119" t="s">
        <v>178</v>
      </c>
    </row>
    <row r="20" spans="1:6" s="2" customFormat="1" x14ac:dyDescent="0.25">
      <c r="A20" s="129">
        <v>45770</v>
      </c>
      <c r="B20" s="114">
        <v>41.35</v>
      </c>
      <c r="C20" s="129" t="s">
        <v>379</v>
      </c>
      <c r="D20" s="129" t="s">
        <v>347</v>
      </c>
      <c r="E20" s="129" t="s">
        <v>318</v>
      </c>
    </row>
    <row r="21" spans="1:6" s="2" customFormat="1" x14ac:dyDescent="0.25">
      <c r="A21" s="129">
        <v>45771</v>
      </c>
      <c r="B21" s="114">
        <v>44.37</v>
      </c>
      <c r="C21" s="129" t="s">
        <v>346</v>
      </c>
      <c r="D21" s="129" t="s">
        <v>348</v>
      </c>
      <c r="E21" s="129" t="s">
        <v>318</v>
      </c>
    </row>
    <row r="22" spans="1:6" s="2" customFormat="1" x14ac:dyDescent="0.25">
      <c r="A22" s="129">
        <v>45786</v>
      </c>
      <c r="B22" s="114">
        <v>971.76</v>
      </c>
      <c r="C22" s="114" t="s">
        <v>353</v>
      </c>
      <c r="D22" s="129" t="s">
        <v>291</v>
      </c>
      <c r="E22" s="129" t="s">
        <v>178</v>
      </c>
    </row>
    <row r="23" spans="1:6" s="2" customFormat="1" x14ac:dyDescent="0.25">
      <c r="A23" s="117"/>
      <c r="B23" s="114"/>
      <c r="C23" s="118"/>
      <c r="D23" s="118"/>
      <c r="E23" s="119"/>
    </row>
    <row r="24" spans="1:6" s="2" customFormat="1" ht="0.6" customHeight="1" x14ac:dyDescent="0.25">
      <c r="A24" s="98"/>
      <c r="B24" s="95"/>
      <c r="C24" s="99"/>
      <c r="D24" s="99"/>
      <c r="E24" s="100"/>
    </row>
    <row r="25" spans="1:6" ht="34.5" customHeight="1" x14ac:dyDescent="0.25">
      <c r="A25" s="53" t="s">
        <v>142</v>
      </c>
      <c r="B25" s="62">
        <f>SUM(B11:B24)</f>
        <v>6547.06</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5">
      <c r="A26" s="18"/>
      <c r="B26" s="17"/>
      <c r="C26" s="17"/>
      <c r="D26" s="17"/>
      <c r="E26" s="17"/>
    </row>
    <row r="27" spans="1:6" x14ac:dyDescent="0.25">
      <c r="A27" s="18" t="s">
        <v>74</v>
      </c>
      <c r="B27" s="19"/>
      <c r="C27" s="17"/>
      <c r="D27" s="17"/>
      <c r="E27" s="17"/>
    </row>
    <row r="28" spans="1:6" ht="12.75" customHeight="1" x14ac:dyDescent="0.25">
      <c r="A28" s="20" t="s">
        <v>143</v>
      </c>
      <c r="B28" s="20"/>
      <c r="C28" s="20"/>
      <c r="D28" s="20"/>
      <c r="E28" s="20"/>
    </row>
    <row r="29" spans="1:6" x14ac:dyDescent="0.25">
      <c r="A29" s="20" t="s">
        <v>144</v>
      </c>
      <c r="B29" s="20"/>
      <c r="C29" s="28"/>
      <c r="D29" s="28"/>
      <c r="E29" s="28"/>
    </row>
    <row r="30" spans="1:6" x14ac:dyDescent="0.25">
      <c r="A30" s="20" t="s">
        <v>80</v>
      </c>
      <c r="B30" s="19"/>
      <c r="C30" s="17"/>
      <c r="D30" s="17"/>
      <c r="E30" s="17"/>
      <c r="F30" s="17"/>
    </row>
    <row r="31" spans="1:6" x14ac:dyDescent="0.25">
      <c r="A31" s="20" t="s">
        <v>145</v>
      </c>
      <c r="B31" s="20"/>
      <c r="C31" s="28"/>
      <c r="D31" s="28"/>
      <c r="E31" s="28"/>
    </row>
    <row r="32" spans="1:6" ht="12.75" customHeight="1" x14ac:dyDescent="0.25">
      <c r="A32" s="20" t="s">
        <v>146</v>
      </c>
      <c r="B32" s="20"/>
      <c r="C32" s="22"/>
      <c r="D32" s="22"/>
      <c r="E32" s="22"/>
    </row>
    <row r="33" spans="1:5" x14ac:dyDescent="0.25">
      <c r="A33" s="17"/>
      <c r="B33" s="17"/>
      <c r="C33" s="17"/>
      <c r="D33" s="17"/>
      <c r="E33" s="17"/>
    </row>
    <row r="34" spans="1:5" x14ac:dyDescent="0.25"/>
    <row r="35" spans="1:5" x14ac:dyDescent="0.25"/>
    <row r="36" spans="1:5" x14ac:dyDescent="0.25"/>
    <row r="37" spans="1:5" x14ac:dyDescent="0.25"/>
    <row r="38" spans="1:5" x14ac:dyDescent="0.25"/>
    <row r="39" spans="1:5" x14ac:dyDescent="0.25"/>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xWindow="153" yWindow="69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&amp;C&amp;"Segoe UI Semibold"&amp;11&amp;K000000 UNCLASSIFIED&amp;1#_x000D_</oddHeader>
    <oddFooter>&amp;LCE Expense Disclosure Workbook 2018&amp;C_x000D_&amp;1#&amp;"Segoe UI Semibold"&amp;11&amp;K000000 UNCLASSIFIED&amp;RWorksheet - Hospitality</oddFooter>
  </headerFooter>
  <legacyDrawing r:id="rId2"/>
  <extLst>
    <ext xmlns:x14="http://schemas.microsoft.com/office/spreadsheetml/2009/9/main" uri="{CCE6A557-97BC-4b89-ADB6-D9C93CAAB3DF}">
      <x14:dataValidations xmlns:xm="http://schemas.microsoft.com/office/excel/2006/main" xWindow="153" yWindow="69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5"/>
  <sheetViews>
    <sheetView topLeftCell="A46" zoomScaleNormal="100" workbookViewId="0">
      <selection sqref="A1:F2"/>
    </sheetView>
  </sheetViews>
  <sheetFormatPr defaultColWidth="0" defaultRowHeight="13.2" zeroHeight="1" x14ac:dyDescent="0.25"/>
  <cols>
    <col min="1" max="1" width="35.6640625" customWidth="1"/>
    <col min="2" max="2" width="46.88671875" customWidth="1"/>
    <col min="3" max="3" width="22.109375" customWidth="1"/>
    <col min="4" max="4" width="25.44140625" customWidth="1"/>
    <col min="5" max="6" width="35.6640625" customWidth="1"/>
    <col min="7" max="7" width="38" customWidth="1"/>
    <col min="8" max="10" width="9.109375" hidden="1" customWidth="1"/>
    <col min="11" max="15" width="0" hidden="1" customWidth="1"/>
  </cols>
  <sheetData>
    <row r="1" spans="1:6" ht="26.25" customHeight="1" x14ac:dyDescent="0.25">
      <c r="A1" s="140" t="s">
        <v>154</v>
      </c>
      <c r="B1" s="140"/>
      <c r="C1" s="140"/>
      <c r="D1" s="140"/>
      <c r="E1" s="140"/>
      <c r="F1" s="140"/>
    </row>
    <row r="2" spans="1:6" ht="21" customHeight="1" x14ac:dyDescent="0.25">
      <c r="A2" s="3" t="s">
        <v>111</v>
      </c>
      <c r="B2" s="138" t="s">
        <v>189</v>
      </c>
      <c r="C2" s="138"/>
      <c r="D2" s="138"/>
      <c r="E2" s="138"/>
      <c r="F2" s="138"/>
    </row>
    <row r="3" spans="1:6" ht="31.2" x14ac:dyDescent="0.25">
      <c r="A3" s="3" t="s">
        <v>112</v>
      </c>
      <c r="B3" s="138" t="s">
        <v>190</v>
      </c>
      <c r="C3" s="138"/>
      <c r="D3" s="138"/>
      <c r="E3" s="138"/>
      <c r="F3" s="138"/>
    </row>
    <row r="4" spans="1:6" ht="21" customHeight="1" x14ac:dyDescent="0.25">
      <c r="A4" s="3" t="s">
        <v>113</v>
      </c>
      <c r="B4" s="138">
        <v>45474</v>
      </c>
      <c r="C4" s="138"/>
      <c r="D4" s="138"/>
      <c r="E4" s="138"/>
      <c r="F4" s="138"/>
    </row>
    <row r="5" spans="1:6" ht="21" customHeight="1" x14ac:dyDescent="0.25">
      <c r="A5" s="3" t="s">
        <v>114</v>
      </c>
      <c r="B5" s="138">
        <v>45838</v>
      </c>
      <c r="C5" s="138"/>
      <c r="D5" s="138"/>
      <c r="E5" s="138"/>
      <c r="F5" s="138"/>
    </row>
    <row r="6" spans="1:6" ht="21" customHeight="1" x14ac:dyDescent="0.25">
      <c r="A6" s="3" t="s">
        <v>155</v>
      </c>
      <c r="B6" s="133" t="s">
        <v>82</v>
      </c>
      <c r="C6" s="133"/>
      <c r="D6" s="133"/>
      <c r="E6" s="133"/>
      <c r="F6" s="133"/>
    </row>
    <row r="7" spans="1:6" ht="21" customHeight="1" x14ac:dyDescent="0.25">
      <c r="A7" s="3" t="s">
        <v>56</v>
      </c>
      <c r="B7" s="133" t="s">
        <v>84</v>
      </c>
      <c r="C7" s="133"/>
      <c r="D7" s="133"/>
      <c r="E7" s="133"/>
      <c r="F7" s="133"/>
    </row>
    <row r="8" spans="1:6" ht="36" customHeight="1" x14ac:dyDescent="0.25">
      <c r="A8" s="143" t="s">
        <v>156</v>
      </c>
      <c r="B8" s="143"/>
      <c r="C8" s="143"/>
      <c r="D8" s="143"/>
      <c r="E8" s="143"/>
      <c r="F8" s="143"/>
    </row>
    <row r="9" spans="1:6" ht="36" customHeight="1" x14ac:dyDescent="0.25">
      <c r="A9" s="151" t="s">
        <v>157</v>
      </c>
      <c r="B9" s="152"/>
      <c r="C9" s="152"/>
      <c r="D9" s="152"/>
      <c r="E9" s="152"/>
      <c r="F9" s="152"/>
    </row>
    <row r="10" spans="1:6" ht="39" customHeight="1" x14ac:dyDescent="0.25">
      <c r="A10" s="24" t="s">
        <v>119</v>
      </c>
      <c r="B10" s="108" t="s">
        <v>158</v>
      </c>
      <c r="C10" s="108" t="s">
        <v>159</v>
      </c>
      <c r="D10" s="108" t="s">
        <v>160</v>
      </c>
      <c r="E10" s="108" t="s">
        <v>161</v>
      </c>
      <c r="F10" s="108" t="s">
        <v>162</v>
      </c>
    </row>
    <row r="11" spans="1:6" s="2" customFormat="1" x14ac:dyDescent="0.25">
      <c r="A11" s="129">
        <v>45477</v>
      </c>
      <c r="B11" s="118" t="s">
        <v>169</v>
      </c>
      <c r="C11" s="129" t="s">
        <v>97</v>
      </c>
      <c r="D11" s="118" t="s">
        <v>170</v>
      </c>
      <c r="E11" s="122" t="s">
        <v>171</v>
      </c>
      <c r="F11" s="119" t="s">
        <v>172</v>
      </c>
    </row>
    <row r="12" spans="1:6" s="2" customFormat="1" x14ac:dyDescent="0.25">
      <c r="A12" s="129">
        <v>45497</v>
      </c>
      <c r="B12" s="120" t="s">
        <v>175</v>
      </c>
      <c r="C12" s="121" t="s">
        <v>98</v>
      </c>
      <c r="D12" s="120" t="s">
        <v>173</v>
      </c>
      <c r="E12" s="122" t="s">
        <v>171</v>
      </c>
      <c r="F12" s="123"/>
    </row>
    <row r="13" spans="1:6" s="2" customFormat="1" ht="26.4" x14ac:dyDescent="0.25">
      <c r="A13" s="129" t="s">
        <v>283</v>
      </c>
      <c r="B13" s="120" t="s">
        <v>276</v>
      </c>
      <c r="C13" s="121" t="s">
        <v>97</v>
      </c>
      <c r="D13" s="120" t="s">
        <v>275</v>
      </c>
      <c r="E13" s="122" t="s">
        <v>96</v>
      </c>
      <c r="F13" s="123"/>
    </row>
    <row r="14" spans="1:6" s="2" customFormat="1" x14ac:dyDescent="0.25">
      <c r="A14" s="129">
        <v>45512</v>
      </c>
      <c r="B14" s="120" t="s">
        <v>176</v>
      </c>
      <c r="C14" s="121" t="s">
        <v>97</v>
      </c>
      <c r="D14" s="120" t="s">
        <v>174</v>
      </c>
      <c r="E14" s="122" t="s">
        <v>171</v>
      </c>
      <c r="F14" s="123"/>
    </row>
    <row r="15" spans="1:6" s="2" customFormat="1" ht="26.4" x14ac:dyDescent="0.25">
      <c r="A15" s="129" t="s">
        <v>277</v>
      </c>
      <c r="B15" s="120" t="s">
        <v>276</v>
      </c>
      <c r="C15" s="121" t="s">
        <v>97</v>
      </c>
      <c r="D15" s="120" t="s">
        <v>278</v>
      </c>
      <c r="E15" s="122" t="s">
        <v>96</v>
      </c>
      <c r="F15" s="123"/>
    </row>
    <row r="16" spans="1:6" s="2" customFormat="1" x14ac:dyDescent="0.25">
      <c r="A16" s="129">
        <v>45527</v>
      </c>
      <c r="B16" s="120" t="s">
        <v>280</v>
      </c>
      <c r="C16" s="121" t="s">
        <v>97</v>
      </c>
      <c r="D16" s="120" t="s">
        <v>279</v>
      </c>
      <c r="E16" s="122" t="s">
        <v>96</v>
      </c>
      <c r="F16" s="123"/>
    </row>
    <row r="17" spans="1:6" s="2" customFormat="1" x14ac:dyDescent="0.25">
      <c r="A17" s="129">
        <v>45534</v>
      </c>
      <c r="B17" s="120" t="s">
        <v>281</v>
      </c>
      <c r="C17" s="121" t="s">
        <v>97</v>
      </c>
      <c r="D17" s="120" t="s">
        <v>279</v>
      </c>
      <c r="E17" s="122" t="s">
        <v>96</v>
      </c>
      <c r="F17" s="123"/>
    </row>
    <row r="18" spans="1:6" s="2" customFormat="1" x14ac:dyDescent="0.25">
      <c r="A18" s="129">
        <v>45538</v>
      </c>
      <c r="B18" s="120" t="s">
        <v>223</v>
      </c>
      <c r="C18" s="121" t="s">
        <v>97</v>
      </c>
      <c r="D18" s="120" t="s">
        <v>173</v>
      </c>
      <c r="E18" s="122" t="s">
        <v>92</v>
      </c>
      <c r="F18" s="123"/>
    </row>
    <row r="19" spans="1:6" s="2" customFormat="1" ht="26.4" x14ac:dyDescent="0.25">
      <c r="A19" s="129" t="s">
        <v>282</v>
      </c>
      <c r="B19" s="120" t="s">
        <v>276</v>
      </c>
      <c r="C19" s="121" t="s">
        <v>97</v>
      </c>
      <c r="D19" s="120" t="s">
        <v>278</v>
      </c>
      <c r="E19" s="122" t="s">
        <v>96</v>
      </c>
      <c r="F19" s="123"/>
    </row>
    <row r="20" spans="1:6" s="2" customFormat="1" x14ac:dyDescent="0.25">
      <c r="A20" s="129">
        <v>45553</v>
      </c>
      <c r="B20" s="120" t="s">
        <v>322</v>
      </c>
      <c r="C20" s="121" t="s">
        <v>98</v>
      </c>
      <c r="D20" s="120" t="s">
        <v>323</v>
      </c>
      <c r="E20" s="122" t="s">
        <v>92</v>
      </c>
      <c r="F20" s="123"/>
    </row>
    <row r="21" spans="1:6" s="2" customFormat="1" ht="26.4" x14ac:dyDescent="0.25">
      <c r="A21" s="129" t="s">
        <v>284</v>
      </c>
      <c r="B21" s="120" t="s">
        <v>276</v>
      </c>
      <c r="C21" s="121" t="s">
        <v>97</v>
      </c>
      <c r="D21" s="120" t="s">
        <v>285</v>
      </c>
      <c r="E21" s="122" t="s">
        <v>96</v>
      </c>
      <c r="F21" s="123"/>
    </row>
    <row r="22" spans="1:6" s="2" customFormat="1" x14ac:dyDescent="0.25">
      <c r="A22" s="129">
        <v>45562</v>
      </c>
      <c r="B22" s="118" t="s">
        <v>320</v>
      </c>
      <c r="C22" s="129" t="s">
        <v>98</v>
      </c>
      <c r="D22" s="118" t="s">
        <v>321</v>
      </c>
      <c r="E22" s="122" t="s">
        <v>93</v>
      </c>
      <c r="F22" s="119"/>
    </row>
    <row r="23" spans="1:6" s="2" customFormat="1" ht="26.4" x14ac:dyDescent="0.25">
      <c r="A23" s="129">
        <v>45579</v>
      </c>
      <c r="B23" s="120" t="s">
        <v>286</v>
      </c>
      <c r="C23" s="121" t="s">
        <v>97</v>
      </c>
      <c r="D23" s="120" t="s">
        <v>287</v>
      </c>
      <c r="E23" s="122" t="s">
        <v>93</v>
      </c>
      <c r="F23" s="123"/>
    </row>
    <row r="24" spans="1:6" s="2" customFormat="1" x14ac:dyDescent="0.25">
      <c r="A24" s="129">
        <v>45580</v>
      </c>
      <c r="B24" s="120" t="s">
        <v>175</v>
      </c>
      <c r="C24" s="121" t="s">
        <v>97</v>
      </c>
      <c r="D24" s="120" t="s">
        <v>173</v>
      </c>
      <c r="E24" s="122" t="s">
        <v>171</v>
      </c>
      <c r="F24" s="123"/>
    </row>
    <row r="25" spans="1:6" s="2" customFormat="1" x14ac:dyDescent="0.25">
      <c r="A25" s="129">
        <v>45596</v>
      </c>
      <c r="B25" s="120" t="s">
        <v>175</v>
      </c>
      <c r="C25" s="121" t="s">
        <v>98</v>
      </c>
      <c r="D25" s="120" t="s">
        <v>173</v>
      </c>
      <c r="E25" s="122" t="s">
        <v>171</v>
      </c>
      <c r="F25" s="123"/>
    </row>
    <row r="26" spans="1:6" s="2" customFormat="1" ht="26.4" x14ac:dyDescent="0.25">
      <c r="A26" s="129" t="s">
        <v>289</v>
      </c>
      <c r="B26" s="120" t="s">
        <v>276</v>
      </c>
      <c r="C26" s="121" t="s">
        <v>97</v>
      </c>
      <c r="D26" s="120" t="s">
        <v>288</v>
      </c>
      <c r="E26" s="122" t="s">
        <v>96</v>
      </c>
      <c r="F26" s="123"/>
    </row>
    <row r="27" spans="1:6" s="2" customFormat="1" x14ac:dyDescent="0.25">
      <c r="A27" s="129">
        <v>45617</v>
      </c>
      <c r="B27" s="120" t="s">
        <v>179</v>
      </c>
      <c r="C27" s="121" t="s">
        <v>97</v>
      </c>
      <c r="D27" s="120" t="s">
        <v>173</v>
      </c>
      <c r="E27" s="122" t="s">
        <v>171</v>
      </c>
      <c r="F27" s="123" t="s">
        <v>172</v>
      </c>
    </row>
    <row r="28" spans="1:6" s="2" customFormat="1" x14ac:dyDescent="0.25">
      <c r="A28" s="129">
        <v>45622</v>
      </c>
      <c r="B28" s="113" t="s">
        <v>181</v>
      </c>
      <c r="C28" s="113" t="s">
        <v>97</v>
      </c>
      <c r="D28" s="113" t="s">
        <v>173</v>
      </c>
      <c r="E28" s="122" t="s">
        <v>171</v>
      </c>
      <c r="F28" s="113" t="s">
        <v>172</v>
      </c>
    </row>
    <row r="29" spans="1:6" s="2" customFormat="1" x14ac:dyDescent="0.25">
      <c r="A29" s="129">
        <v>45622</v>
      </c>
      <c r="B29" s="120" t="s">
        <v>182</v>
      </c>
      <c r="C29" s="121" t="s">
        <v>97</v>
      </c>
      <c r="D29" s="120" t="s">
        <v>173</v>
      </c>
      <c r="E29" s="122" t="s">
        <v>171</v>
      </c>
      <c r="F29" s="123" t="s">
        <v>172</v>
      </c>
    </row>
    <row r="30" spans="1:6" s="2" customFormat="1" x14ac:dyDescent="0.25">
      <c r="A30" s="129">
        <v>45996</v>
      </c>
      <c r="B30" s="120" t="s">
        <v>290</v>
      </c>
      <c r="C30" s="121" t="s">
        <v>97</v>
      </c>
      <c r="D30" s="120" t="s">
        <v>279</v>
      </c>
      <c r="E30" s="122" t="s">
        <v>96</v>
      </c>
      <c r="F30" s="123"/>
    </row>
    <row r="31" spans="1:6" s="2" customFormat="1" x14ac:dyDescent="0.25">
      <c r="A31" s="129">
        <v>45636</v>
      </c>
      <c r="B31" s="120" t="s">
        <v>180</v>
      </c>
      <c r="C31" s="121" t="s">
        <v>97</v>
      </c>
      <c r="D31" s="120" t="s">
        <v>173</v>
      </c>
      <c r="E31" s="122" t="s">
        <v>92</v>
      </c>
      <c r="F31" s="123" t="s">
        <v>172</v>
      </c>
    </row>
    <row r="32" spans="1:6" s="2" customFormat="1" x14ac:dyDescent="0.25">
      <c r="A32" s="129">
        <v>45637</v>
      </c>
      <c r="B32" s="120" t="s">
        <v>184</v>
      </c>
      <c r="C32" s="121" t="s">
        <v>97</v>
      </c>
      <c r="D32" s="120" t="s">
        <v>173</v>
      </c>
      <c r="E32" s="122" t="s">
        <v>93</v>
      </c>
      <c r="F32" s="123" t="s">
        <v>172</v>
      </c>
    </row>
    <row r="33" spans="1:6" s="2" customFormat="1" x14ac:dyDescent="0.25">
      <c r="A33" s="129">
        <v>45637</v>
      </c>
      <c r="B33" s="120" t="s">
        <v>185</v>
      </c>
      <c r="C33" s="121" t="s">
        <v>97</v>
      </c>
      <c r="D33" s="120" t="s">
        <v>173</v>
      </c>
      <c r="E33" s="122">
        <v>150</v>
      </c>
      <c r="F33" s="123" t="s">
        <v>172</v>
      </c>
    </row>
    <row r="34" spans="1:6" s="2" customFormat="1" x14ac:dyDescent="0.25">
      <c r="A34" s="129">
        <v>45637</v>
      </c>
      <c r="B34" s="120" t="s">
        <v>186</v>
      </c>
      <c r="C34" s="121" t="s">
        <v>97</v>
      </c>
      <c r="D34" s="120" t="s">
        <v>173</v>
      </c>
      <c r="E34" s="122">
        <v>120</v>
      </c>
      <c r="F34" s="123" t="s">
        <v>172</v>
      </c>
    </row>
    <row r="35" spans="1:6" s="2" customFormat="1" x14ac:dyDescent="0.25">
      <c r="A35" s="129">
        <v>45638</v>
      </c>
      <c r="B35" s="120" t="s">
        <v>324</v>
      </c>
      <c r="C35" s="121" t="s">
        <v>98</v>
      </c>
      <c r="D35" s="120" t="s">
        <v>173</v>
      </c>
      <c r="E35" s="122" t="s">
        <v>96</v>
      </c>
      <c r="F35" s="123"/>
    </row>
    <row r="36" spans="1:6" s="2" customFormat="1" x14ac:dyDescent="0.25">
      <c r="A36" s="129">
        <v>45680</v>
      </c>
      <c r="B36" s="120" t="s">
        <v>175</v>
      </c>
      <c r="C36" s="121" t="s">
        <v>97</v>
      </c>
      <c r="D36" s="120" t="s">
        <v>173</v>
      </c>
      <c r="E36" s="122" t="s">
        <v>96</v>
      </c>
      <c r="F36" s="123"/>
    </row>
    <row r="37" spans="1:6" s="2" customFormat="1" x14ac:dyDescent="0.25">
      <c r="A37" s="129">
        <v>45698</v>
      </c>
      <c r="B37" s="120" t="s">
        <v>359</v>
      </c>
      <c r="C37" s="121" t="s">
        <v>97</v>
      </c>
      <c r="D37" s="120" t="s">
        <v>173</v>
      </c>
      <c r="E37" s="122">
        <v>30</v>
      </c>
      <c r="F37" s="123" t="s">
        <v>172</v>
      </c>
    </row>
    <row r="38" spans="1:6" s="2" customFormat="1" ht="26.4" x14ac:dyDescent="0.25">
      <c r="A38" s="129" t="s">
        <v>293</v>
      </c>
      <c r="B38" s="120" t="s">
        <v>276</v>
      </c>
      <c r="C38" s="121" t="s">
        <v>97</v>
      </c>
      <c r="D38" s="120" t="s">
        <v>295</v>
      </c>
      <c r="E38" s="122" t="s">
        <v>96</v>
      </c>
      <c r="F38" s="123"/>
    </row>
    <row r="39" spans="1:6" s="2" customFormat="1" x14ac:dyDescent="0.25">
      <c r="A39" s="129">
        <v>45714</v>
      </c>
      <c r="B39" s="120" t="s">
        <v>225</v>
      </c>
      <c r="C39" s="121" t="s">
        <v>98</v>
      </c>
      <c r="D39" s="120" t="s">
        <v>173</v>
      </c>
      <c r="E39" s="122" t="s">
        <v>96</v>
      </c>
      <c r="F39" s="123"/>
    </row>
    <row r="40" spans="1:6" s="2" customFormat="1" x14ac:dyDescent="0.25">
      <c r="A40" s="129">
        <v>45715</v>
      </c>
      <c r="B40" s="120" t="s">
        <v>328</v>
      </c>
      <c r="C40" s="121" t="s">
        <v>97</v>
      </c>
      <c r="D40" s="120" t="s">
        <v>296</v>
      </c>
      <c r="E40" s="122" t="s">
        <v>96</v>
      </c>
      <c r="F40" s="123" t="s">
        <v>172</v>
      </c>
    </row>
    <row r="41" spans="1:6" s="2" customFormat="1" ht="26.4" x14ac:dyDescent="0.25">
      <c r="A41" s="129" t="s">
        <v>292</v>
      </c>
      <c r="B41" s="120" t="s">
        <v>276</v>
      </c>
      <c r="C41" s="121" t="s">
        <v>97</v>
      </c>
      <c r="D41" s="120" t="s">
        <v>296</v>
      </c>
      <c r="E41" s="122" t="s">
        <v>96</v>
      </c>
      <c r="F41" s="123"/>
    </row>
    <row r="42" spans="1:6" s="2" customFormat="1" ht="26.4" x14ac:dyDescent="0.25">
      <c r="A42" s="129" t="s">
        <v>294</v>
      </c>
      <c r="B42" s="120" t="s">
        <v>276</v>
      </c>
      <c r="C42" s="121" t="s">
        <v>97</v>
      </c>
      <c r="D42" s="120" t="s">
        <v>297</v>
      </c>
      <c r="E42" s="122" t="s">
        <v>96</v>
      </c>
      <c r="F42" s="123"/>
    </row>
    <row r="43" spans="1:6" s="2" customFormat="1" x14ac:dyDescent="0.25">
      <c r="A43" s="129">
        <v>45720</v>
      </c>
      <c r="B43" s="120" t="s">
        <v>187</v>
      </c>
      <c r="C43" s="121" t="s">
        <v>97</v>
      </c>
      <c r="D43" s="120" t="s">
        <v>188</v>
      </c>
      <c r="E43" s="122">
        <v>150</v>
      </c>
      <c r="F43" s="123"/>
    </row>
    <row r="44" spans="1:6" s="2" customFormat="1" x14ac:dyDescent="0.25">
      <c r="A44" s="129" t="s">
        <v>264</v>
      </c>
      <c r="B44" s="120" t="s">
        <v>298</v>
      </c>
      <c r="C44" s="121" t="s">
        <v>97</v>
      </c>
      <c r="D44" s="120" t="s">
        <v>287</v>
      </c>
      <c r="E44" s="122" t="s">
        <v>96</v>
      </c>
      <c r="F44" s="123"/>
    </row>
    <row r="45" spans="1:6" s="2" customFormat="1" x14ac:dyDescent="0.25">
      <c r="A45" s="129" t="s">
        <v>299</v>
      </c>
      <c r="B45" s="120" t="s">
        <v>300</v>
      </c>
      <c r="C45" s="121" t="s">
        <v>97</v>
      </c>
      <c r="D45" s="120" t="s">
        <v>301</v>
      </c>
      <c r="E45" s="122" t="s">
        <v>96</v>
      </c>
      <c r="F45" s="123"/>
    </row>
    <row r="46" spans="1:6" s="2" customFormat="1" ht="26.4" x14ac:dyDescent="0.25">
      <c r="A46" s="129" t="s">
        <v>302</v>
      </c>
      <c r="B46" s="120" t="s">
        <v>276</v>
      </c>
      <c r="C46" s="121" t="s">
        <v>97</v>
      </c>
      <c r="D46" s="120" t="s">
        <v>285</v>
      </c>
      <c r="E46" s="122" t="s">
        <v>96</v>
      </c>
      <c r="F46" s="123"/>
    </row>
    <row r="47" spans="1:6" s="2" customFormat="1" x14ac:dyDescent="0.25">
      <c r="A47" s="129">
        <v>45742</v>
      </c>
      <c r="B47" s="120" t="s">
        <v>258</v>
      </c>
      <c r="C47" s="121" t="s">
        <v>97</v>
      </c>
      <c r="D47" s="120" t="s">
        <v>259</v>
      </c>
      <c r="E47" s="122" t="s">
        <v>93</v>
      </c>
      <c r="F47" s="123"/>
    </row>
    <row r="48" spans="1:6" s="2" customFormat="1" x14ac:dyDescent="0.25">
      <c r="A48" s="129">
        <v>45747</v>
      </c>
      <c r="B48" s="120" t="s">
        <v>325</v>
      </c>
      <c r="C48" s="121" t="s">
        <v>98</v>
      </c>
      <c r="D48" s="120" t="s">
        <v>170</v>
      </c>
      <c r="E48" s="122" t="s">
        <v>93</v>
      </c>
      <c r="F48" s="123"/>
    </row>
    <row r="49" spans="1:7" s="2" customFormat="1" ht="26.4" x14ac:dyDescent="0.25">
      <c r="A49" s="129" t="s">
        <v>326</v>
      </c>
      <c r="B49" s="120" t="s">
        <v>276</v>
      </c>
      <c r="C49" s="121" t="s">
        <v>97</v>
      </c>
      <c r="D49" s="120" t="s">
        <v>327</v>
      </c>
      <c r="E49" s="122" t="s">
        <v>96</v>
      </c>
      <c r="F49" s="123"/>
    </row>
    <row r="50" spans="1:7" s="2" customFormat="1" ht="26.4" x14ac:dyDescent="0.25">
      <c r="A50" s="129" t="s">
        <v>349</v>
      </c>
      <c r="B50" s="120" t="s">
        <v>276</v>
      </c>
      <c r="C50" s="121" t="s">
        <v>97</v>
      </c>
      <c r="D50" s="120" t="s">
        <v>350</v>
      </c>
      <c r="E50" s="122" t="s">
        <v>96</v>
      </c>
      <c r="F50" s="123"/>
    </row>
    <row r="51" spans="1:7" s="2" customFormat="1" x14ac:dyDescent="0.25">
      <c r="A51" s="129">
        <v>45794</v>
      </c>
      <c r="B51" s="120" t="s">
        <v>225</v>
      </c>
      <c r="C51" s="121" t="s">
        <v>97</v>
      </c>
      <c r="D51" s="120" t="s">
        <v>360</v>
      </c>
      <c r="E51" s="122" t="s">
        <v>96</v>
      </c>
      <c r="F51" s="123"/>
    </row>
    <row r="52" spans="1:7" s="2" customFormat="1" ht="26.4" x14ac:dyDescent="0.25">
      <c r="A52" s="129">
        <v>45800</v>
      </c>
      <c r="B52" s="120" t="s">
        <v>276</v>
      </c>
      <c r="C52" s="121" t="s">
        <v>97</v>
      </c>
      <c r="D52" s="120" t="s">
        <v>351</v>
      </c>
      <c r="E52" s="122" t="s">
        <v>96</v>
      </c>
      <c r="F52" s="123"/>
    </row>
    <row r="53" spans="1:7" s="2" customFormat="1" ht="26.4" x14ac:dyDescent="0.25">
      <c r="A53" s="129" t="s">
        <v>352</v>
      </c>
      <c r="B53" s="120" t="s">
        <v>276</v>
      </c>
      <c r="C53" s="121" t="s">
        <v>97</v>
      </c>
      <c r="D53" s="120" t="s">
        <v>295</v>
      </c>
      <c r="E53" s="122" t="s">
        <v>96</v>
      </c>
      <c r="F53" s="123"/>
    </row>
    <row r="54" spans="1:7" s="2" customFormat="1" x14ac:dyDescent="0.25">
      <c r="A54" s="129"/>
      <c r="B54" s="120"/>
      <c r="C54" s="121"/>
      <c r="D54" s="120"/>
      <c r="E54" s="122"/>
      <c r="F54" s="123"/>
    </row>
    <row r="55" spans="1:7" s="2" customFormat="1" hidden="1" x14ac:dyDescent="0.25">
      <c r="A55" s="94"/>
      <c r="B55" s="99"/>
      <c r="C55" s="101"/>
      <c r="D55" s="99"/>
      <c r="E55" s="102"/>
      <c r="F55" s="100"/>
    </row>
    <row r="56" spans="1:7" ht="34.5" customHeight="1" x14ac:dyDescent="0.25">
      <c r="A56" s="109" t="s">
        <v>163</v>
      </c>
      <c r="B56" s="110" t="s">
        <v>164</v>
      </c>
      <c r="C56" s="111">
        <f>C57+C58</f>
        <v>43</v>
      </c>
      <c r="D56" s="112" t="str">
        <f>IF(SUBTOTAL(3,C11:C55)=SUBTOTAL(103,C11:C55),'Summary and sign-off'!$A$48,'Summary and sign-off'!$A$49)</f>
        <v>Check - there are no hidden rows with data</v>
      </c>
      <c r="E56" s="139"/>
      <c r="F56" s="139"/>
      <c r="G56" s="2"/>
    </row>
    <row r="57" spans="1:7" ht="25.5" customHeight="1" x14ac:dyDescent="0.3">
      <c r="A57" s="54"/>
      <c r="B57" s="55" t="s">
        <v>97</v>
      </c>
      <c r="C57" s="56">
        <f>COUNTIF(C11:C55,'Summary and sign-off'!A45)</f>
        <v>36</v>
      </c>
      <c r="D57" s="14"/>
      <c r="E57" s="15"/>
      <c r="F57" s="16"/>
    </row>
    <row r="58" spans="1:7" ht="25.5" customHeight="1" x14ac:dyDescent="0.3">
      <c r="A58" s="54"/>
      <c r="B58" s="55" t="s">
        <v>98</v>
      </c>
      <c r="C58" s="56">
        <f>COUNTIF(C11:C55,'Summary and sign-off'!A46)</f>
        <v>7</v>
      </c>
      <c r="D58" s="14"/>
      <c r="E58" s="15"/>
      <c r="F58" s="16"/>
    </row>
    <row r="59" spans="1:7" x14ac:dyDescent="0.25">
      <c r="A59" s="17"/>
      <c r="B59" s="18"/>
      <c r="C59" s="17"/>
      <c r="D59" s="19"/>
      <c r="E59" s="19"/>
      <c r="F59" s="17"/>
    </row>
    <row r="60" spans="1:7" x14ac:dyDescent="0.25">
      <c r="A60" s="18" t="s">
        <v>153</v>
      </c>
      <c r="B60" s="18"/>
      <c r="C60" s="18"/>
      <c r="D60" s="18"/>
      <c r="E60" s="18"/>
      <c r="F60" s="18"/>
    </row>
    <row r="61" spans="1:7" ht="12.6" customHeight="1" x14ac:dyDescent="0.25">
      <c r="A61" s="20" t="s">
        <v>131</v>
      </c>
      <c r="B61" s="17"/>
      <c r="C61" s="17"/>
      <c r="D61" s="17"/>
      <c r="E61" s="17"/>
    </row>
    <row r="62" spans="1:7" x14ac:dyDescent="0.25">
      <c r="A62" s="20" t="s">
        <v>80</v>
      </c>
      <c r="B62" s="19"/>
      <c r="C62" s="17"/>
      <c r="D62" s="17"/>
      <c r="E62" s="17"/>
      <c r="F62" s="17"/>
    </row>
    <row r="63" spans="1:7" x14ac:dyDescent="0.25">
      <c r="A63" s="20" t="s">
        <v>165</v>
      </c>
      <c r="B63" s="21"/>
      <c r="C63" s="21"/>
      <c r="D63" s="21"/>
      <c r="E63" s="21"/>
      <c r="F63" s="21"/>
    </row>
    <row r="64" spans="1:7" ht="12.75" customHeight="1" x14ac:dyDescent="0.25">
      <c r="A64" s="20" t="s">
        <v>166</v>
      </c>
      <c r="B64" s="17"/>
      <c r="C64" s="17"/>
      <c r="D64" s="17"/>
      <c r="E64" s="17"/>
      <c r="F64" s="17"/>
    </row>
    <row r="65" spans="1:6" ht="12.9" customHeight="1" x14ac:dyDescent="0.25">
      <c r="A65" s="20" t="s">
        <v>167</v>
      </c>
      <c r="B65" s="17"/>
      <c r="C65" s="17"/>
      <c r="D65" s="17"/>
      <c r="E65" s="17"/>
      <c r="F65" s="17"/>
    </row>
    <row r="66" spans="1:6" x14ac:dyDescent="0.25">
      <c r="A66" s="20" t="s">
        <v>168</v>
      </c>
      <c r="C66" s="17"/>
      <c r="D66" s="17"/>
      <c r="E66" s="17"/>
      <c r="F66" s="17"/>
    </row>
    <row r="67" spans="1:6" ht="12.75" customHeight="1" x14ac:dyDescent="0.25">
      <c r="A67" s="20" t="s">
        <v>146</v>
      </c>
      <c r="B67" s="20"/>
      <c r="C67" s="22"/>
      <c r="D67" s="22"/>
      <c r="E67" s="22"/>
      <c r="F67" s="22"/>
    </row>
    <row r="68" spans="1:6" ht="12.75" customHeight="1" x14ac:dyDescent="0.25">
      <c r="A68" s="20"/>
      <c r="B68" s="20"/>
      <c r="C68" s="22"/>
      <c r="D68" s="22"/>
      <c r="E68" s="22"/>
      <c r="F68" s="22"/>
    </row>
    <row r="69" spans="1:6" ht="12.75" hidden="1" customHeight="1" x14ac:dyDescent="0.25">
      <c r="A69" s="20"/>
      <c r="B69" s="20"/>
      <c r="C69" s="22"/>
      <c r="D69" s="22"/>
      <c r="E69" s="22"/>
      <c r="F69" s="22"/>
    </row>
    <row r="70" spans="1:6" x14ac:dyDescent="0.25"/>
    <row r="71" spans="1:6" x14ac:dyDescent="0.25"/>
    <row r="72" spans="1:6" hidden="1" x14ac:dyDescent="0.25">
      <c r="A72" s="18"/>
      <c r="B72" s="18"/>
      <c r="C72" s="18"/>
      <c r="D72" s="18"/>
      <c r="E72" s="18"/>
      <c r="F72" s="18"/>
    </row>
    <row r="73" spans="1:6" hidden="1" x14ac:dyDescent="0.25">
      <c r="A73" s="18"/>
      <c r="B73" s="18"/>
      <c r="C73" s="18"/>
      <c r="D73" s="18"/>
      <c r="E73" s="18"/>
      <c r="F73" s="18"/>
    </row>
    <row r="74" spans="1:6" hidden="1" x14ac:dyDescent="0.25">
      <c r="A74" s="18"/>
      <c r="B74" s="18"/>
      <c r="C74" s="18"/>
      <c r="D74" s="18"/>
      <c r="E74" s="18"/>
      <c r="F74" s="18"/>
    </row>
    <row r="75" spans="1:6" hidden="1" x14ac:dyDescent="0.25">
      <c r="A75" s="18"/>
      <c r="B75" s="18"/>
      <c r="C75" s="18"/>
      <c r="D75" s="18"/>
      <c r="E75" s="18"/>
      <c r="F75" s="18"/>
    </row>
    <row r="76" spans="1:6" hidden="1" x14ac:dyDescent="0.25">
      <c r="A76" s="18"/>
      <c r="B76" s="18"/>
      <c r="C76" s="18"/>
      <c r="D76" s="18"/>
      <c r="E76" s="18"/>
      <c r="F76" s="18"/>
    </row>
    <row r="77" spans="1:6" x14ac:dyDescent="0.25"/>
    <row r="78" spans="1:6" x14ac:dyDescent="0.25"/>
    <row r="79" spans="1:6" x14ac:dyDescent="0.25"/>
    <row r="80" spans="1:6" x14ac:dyDescent="0.25"/>
    <row r="81" x14ac:dyDescent="0.25"/>
    <row r="82" x14ac:dyDescent="0.25"/>
    <row r="83" x14ac:dyDescent="0.25"/>
    <row r="84" x14ac:dyDescent="0.25"/>
    <row r="85" x14ac:dyDescent="0.25"/>
  </sheetData>
  <sheetProtection formatCells="0" insertRows="0" deleteRows="0"/>
  <dataConsolidate/>
  <mergeCells count="10">
    <mergeCell ref="E56:F56"/>
    <mergeCell ref="A8:F8"/>
    <mergeCell ref="A1:F1"/>
    <mergeCell ref="A9:F9"/>
    <mergeCell ref="B2:F2"/>
    <mergeCell ref="B3:F3"/>
    <mergeCell ref="B4:F4"/>
    <mergeCell ref="B7:F7"/>
    <mergeCell ref="B5:F5"/>
    <mergeCell ref="B6:F6"/>
  </mergeCells>
  <dataValidations xWindow="154" yWindow="41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5 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7 A31:A5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&amp;C&amp;"Segoe UI Semibold"&amp;11&amp;K000000 UNCLASSIFIED&amp;1#_x000D_</oddHeader>
    <oddFooter>&amp;LCE Expense Disclosure Workbook 2018&amp;C_x000D_&amp;1#&amp;"Segoe UI Semibold"&amp;11&amp;K000000 UNCLASSIFIED&amp;RWorksheet - Gifts and benefits</oddFooter>
  </headerFooter>
  <legacyDrawing r:id="rId2"/>
  <extLst>
    <ext xmlns:x14="http://schemas.microsoft.com/office/spreadsheetml/2009/9/main" uri="{CCE6A557-97BC-4b89-ADB6-D9C93CAAB3DF}">
      <x14:dataValidations xmlns:xm="http://schemas.microsoft.com/office/excel/2006/main" xWindow="154" yWindow="417"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C31:C55 C11:C27</xm:sqref>
        </x14:dataValidation>
        <x14:dataValidation type="list" errorStyle="information" operator="greaterThan" allowBlank="1" showInputMessage="1" prompt="Provide specific $ value if possible" xr:uid="{00000000-0002-0000-0500-000003000000}">
          <x14:formula1>
            <xm:f>'Summary and sign-off'!$A$39:$A$44</xm:f>
          </x14:formula1>
          <xm:sqref>E31:E55 E11:E27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C14" sqref="C14"/>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6.88671875" customWidth="1"/>
    <col min="7" max="10" width="9.109375" hidden="1" customWidth="1"/>
    <col min="11" max="13" width="0" hidden="1" customWidth="1"/>
    <col min="14" max="16384" width="9.109375" hidden="1"/>
  </cols>
  <sheetData>
    <row r="1" spans="1:6" ht="26.25" customHeight="1" x14ac:dyDescent="0.25">
      <c r="A1" s="140" t="s">
        <v>110</v>
      </c>
      <c r="B1" s="140"/>
      <c r="C1" s="140"/>
      <c r="D1" s="140"/>
      <c r="E1" s="140"/>
    </row>
    <row r="2" spans="1:6" ht="21" customHeight="1" x14ac:dyDescent="0.25">
      <c r="A2" s="3" t="s">
        <v>111</v>
      </c>
      <c r="B2" s="138" t="s">
        <v>189</v>
      </c>
      <c r="C2" s="138"/>
      <c r="D2" s="138"/>
      <c r="E2" s="138"/>
    </row>
    <row r="3" spans="1:6" ht="31.2" x14ac:dyDescent="0.25">
      <c r="A3" s="3" t="s">
        <v>147</v>
      </c>
      <c r="B3" s="138" t="s">
        <v>190</v>
      </c>
      <c r="C3" s="138"/>
      <c r="D3" s="138"/>
      <c r="E3" s="138"/>
    </row>
    <row r="4" spans="1:6" ht="21" customHeight="1" x14ac:dyDescent="0.25">
      <c r="A4" s="3" t="s">
        <v>113</v>
      </c>
      <c r="B4" s="138">
        <v>45474</v>
      </c>
      <c r="C4" s="138"/>
      <c r="D4" s="138"/>
      <c r="E4" s="138"/>
    </row>
    <row r="5" spans="1:6" ht="21" customHeight="1" x14ac:dyDescent="0.25">
      <c r="A5" s="3" t="s">
        <v>114</v>
      </c>
      <c r="B5" s="138">
        <v>45838</v>
      </c>
      <c r="C5" s="138"/>
      <c r="D5" s="138"/>
      <c r="E5" s="138"/>
    </row>
    <row r="6" spans="1:6" ht="21" customHeight="1" x14ac:dyDescent="0.25">
      <c r="A6" s="3" t="s">
        <v>115</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148</v>
      </c>
      <c r="B8" s="143"/>
      <c r="C8" s="150"/>
      <c r="D8" s="150"/>
      <c r="E8" s="150"/>
    </row>
    <row r="9" spans="1:6" ht="35.25" customHeight="1" x14ac:dyDescent="0.25">
      <c r="A9" s="151" t="s">
        <v>149</v>
      </c>
      <c r="B9" s="152"/>
      <c r="C9" s="152"/>
      <c r="D9" s="152"/>
      <c r="E9" s="152"/>
    </row>
    <row r="10" spans="1:6" ht="27" customHeight="1" x14ac:dyDescent="0.25">
      <c r="A10" s="24" t="s">
        <v>119</v>
      </c>
      <c r="B10" s="24" t="s">
        <v>63</v>
      </c>
      <c r="C10" s="24" t="s">
        <v>150</v>
      </c>
      <c r="D10" s="24" t="s">
        <v>151</v>
      </c>
      <c r="E10" s="24" t="s">
        <v>123</v>
      </c>
      <c r="F10" s="20"/>
    </row>
    <row r="11" spans="1:6" s="2" customFormat="1" hidden="1" x14ac:dyDescent="0.25">
      <c r="A11" s="98"/>
      <c r="B11" s="95"/>
      <c r="C11" s="99"/>
      <c r="D11" s="99"/>
      <c r="E11" s="100"/>
    </row>
    <row r="12" spans="1:6" s="2" customFormat="1" x14ac:dyDescent="0.25">
      <c r="A12" s="113">
        <v>45505</v>
      </c>
      <c r="B12" s="114">
        <v>73</v>
      </c>
      <c r="C12" s="118" t="s">
        <v>219</v>
      </c>
      <c r="D12" s="118" t="s">
        <v>220</v>
      </c>
      <c r="E12" s="119" t="s">
        <v>178</v>
      </c>
    </row>
    <row r="13" spans="1:6" s="2" customFormat="1" x14ac:dyDescent="0.25">
      <c r="A13" s="113">
        <v>45622</v>
      </c>
      <c r="B13" s="114">
        <v>100.25</v>
      </c>
      <c r="C13" s="118" t="s">
        <v>307</v>
      </c>
      <c r="D13" s="118" t="s">
        <v>306</v>
      </c>
      <c r="E13" s="119" t="s">
        <v>178</v>
      </c>
    </row>
    <row r="14" spans="1:6" s="2" customFormat="1" x14ac:dyDescent="0.25">
      <c r="A14" s="131" t="s">
        <v>385</v>
      </c>
      <c r="B14" s="114">
        <v>672.83</v>
      </c>
      <c r="C14" s="114" t="s">
        <v>395</v>
      </c>
      <c r="D14" s="118" t="s">
        <v>384</v>
      </c>
      <c r="E14" s="119"/>
    </row>
    <row r="15" spans="1:6" s="2" customFormat="1" x14ac:dyDescent="0.25">
      <c r="A15" s="131" t="s">
        <v>382</v>
      </c>
      <c r="B15" s="114">
        <v>8.82</v>
      </c>
      <c r="C15" s="118" t="s">
        <v>383</v>
      </c>
      <c r="D15" s="118" t="s">
        <v>384</v>
      </c>
      <c r="E15" s="119"/>
    </row>
    <row r="16" spans="1:6" s="2" customFormat="1" x14ac:dyDescent="0.25">
      <c r="A16" s="131"/>
      <c r="B16" s="114"/>
      <c r="C16" s="118"/>
      <c r="D16" s="118"/>
      <c r="E16" s="119"/>
    </row>
    <row r="17" spans="1:6" s="2" customFormat="1" hidden="1" x14ac:dyDescent="0.25">
      <c r="A17" s="98"/>
      <c r="B17" s="95"/>
      <c r="C17" s="99"/>
      <c r="D17" s="99"/>
      <c r="E17" s="100"/>
    </row>
    <row r="18" spans="1:6" ht="34.5" customHeight="1" x14ac:dyDescent="0.25">
      <c r="A18" s="53" t="s">
        <v>152</v>
      </c>
      <c r="B18" s="62">
        <f>SUM(B11:B17)</f>
        <v>854.90000000000009</v>
      </c>
      <c r="C18" s="70" t="str">
        <f>IF(SUBTOTAL(3,B11:B17)=SUBTOTAL(103,B11:B17),'Summary and sign-off'!$A$48,'Summary and sign-off'!$A$49)</f>
        <v>Check - there are no hidden rows with data</v>
      </c>
      <c r="D18" s="139" t="str">
        <f>IF('Summary and sign-off'!F59='Summary and sign-off'!F54,'Summary and sign-off'!A51,'Summary and sign-off'!A50)</f>
        <v>Check - each entry provides sufficient information</v>
      </c>
      <c r="E18" s="139"/>
    </row>
    <row r="19" spans="1:6" ht="14.1" customHeight="1" x14ac:dyDescent="0.25">
      <c r="B19" s="17"/>
      <c r="C19" s="17"/>
      <c r="D19" s="17"/>
      <c r="E19" s="17"/>
    </row>
    <row r="20" spans="1:6" x14ac:dyDescent="0.25">
      <c r="A20" s="18" t="s">
        <v>153</v>
      </c>
      <c r="B20" s="17"/>
      <c r="C20" s="17"/>
      <c r="D20" s="17"/>
      <c r="E20" s="17"/>
    </row>
    <row r="21" spans="1:6" ht="12.6" customHeight="1" x14ac:dyDescent="0.25">
      <c r="A21" s="20" t="s">
        <v>131</v>
      </c>
      <c r="B21" s="17"/>
      <c r="C21" s="17"/>
      <c r="D21" s="17"/>
      <c r="E21" s="17"/>
    </row>
    <row r="22" spans="1:6" x14ac:dyDescent="0.25">
      <c r="A22" s="20" t="s">
        <v>80</v>
      </c>
      <c r="B22" s="19"/>
      <c r="C22" s="17"/>
      <c r="D22" s="17"/>
      <c r="E22" s="17"/>
      <c r="F22" s="17"/>
    </row>
    <row r="23" spans="1:6" x14ac:dyDescent="0.25">
      <c r="A23" s="20" t="s">
        <v>145</v>
      </c>
      <c r="C23" s="17"/>
      <c r="D23" s="17"/>
      <c r="E23" s="17"/>
      <c r="F23" s="17"/>
    </row>
    <row r="24" spans="1:6" ht="12.75" customHeight="1" x14ac:dyDescent="0.25">
      <c r="A24" s="20" t="s">
        <v>146</v>
      </c>
      <c r="B24" s="25"/>
      <c r="C24" s="22"/>
      <c r="D24" s="22"/>
      <c r="E24" s="22"/>
      <c r="F24" s="22"/>
    </row>
    <row r="25" spans="1:6" x14ac:dyDescent="0.25">
      <c r="B25" s="26"/>
      <c r="C25" s="17"/>
      <c r="D25" s="17"/>
      <c r="E25" s="17"/>
    </row>
    <row r="26" spans="1:6" hidden="1" x14ac:dyDescent="0.25">
      <c r="A26" s="17"/>
      <c r="B26" s="17"/>
      <c r="C26" s="17"/>
      <c r="D26" s="17"/>
    </row>
    <row r="27" spans="1:6" ht="12.75" hidden="1" customHeight="1" x14ac:dyDescent="0.25"/>
    <row r="28" spans="1:6" hidden="1" x14ac:dyDescent="0.25">
      <c r="A28" s="17"/>
      <c r="B28" s="17"/>
      <c r="C28" s="17"/>
      <c r="D28" s="17"/>
      <c r="E28" s="17"/>
    </row>
    <row r="29" spans="1:6" hidden="1" x14ac:dyDescent="0.25">
      <c r="A29" s="17"/>
      <c r="B29" s="17"/>
      <c r="C29" s="17"/>
      <c r="D29" s="17"/>
      <c r="E29" s="17"/>
    </row>
    <row r="30" spans="1:6" hidden="1" x14ac:dyDescent="0.25">
      <c r="A30" s="17"/>
      <c r="B30" s="17"/>
      <c r="C30" s="17"/>
      <c r="D30" s="17"/>
      <c r="E30" s="17"/>
    </row>
    <row r="31" spans="1:6" hidden="1" x14ac:dyDescent="0.25">
      <c r="A31" s="17"/>
      <c r="B31" s="17"/>
      <c r="C31" s="17"/>
      <c r="D31" s="17"/>
      <c r="E31" s="17"/>
    </row>
    <row r="32" spans="1:6" hidden="1" x14ac:dyDescent="0.25">
      <c r="A32" s="17"/>
      <c r="B32" s="17"/>
      <c r="C32" s="17"/>
      <c r="D32" s="17"/>
      <c r="E32" s="17"/>
    </row>
    <row r="33" x14ac:dyDescent="0.25"/>
    <row r="34" x14ac:dyDescent="0.25"/>
    <row r="35" x14ac:dyDescent="0.25"/>
    <row r="36" x14ac:dyDescent="0.25"/>
    <row r="37" x14ac:dyDescent="0.25"/>
    <row r="38" x14ac:dyDescent="0.25"/>
    <row r="39" x14ac:dyDescent="0.25"/>
    <row r="40" x14ac:dyDescent="0.25"/>
    <row r="41" x14ac:dyDescent="0.25"/>
  </sheetData>
  <sheetProtection formatCells="0" insertRows="0" deleteRows="0"/>
  <mergeCells count="10">
    <mergeCell ref="D18:E1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&amp;C&amp;"Segoe UI Semibold"&amp;11&amp;K000000 UNCLASSIFIED&amp;1#_x000D_</oddHeader>
    <oddFooter>&amp;LCE Expense Disclosure Workbook 2018&amp;C_x000D_&amp;1#&amp;"Segoe UI Semibold"&amp;11&amp;K000000 UNCLASSIFIED&amp;RWorksheet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infopath/2007/PartnerControls"/>
    <ds:schemaRef ds:uri="12165527-d881-4234-97f9-ee139a3f0c31"/>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134c9d5b-ecd1-4255-8544-9530ef9a4426}" enabled="1" method="Privileged" siteId="{1aaaec2a-4cb7-48cc-a7da-41e33f62278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GRIFFITHS, Sophie (CEO Office)</cp:lastModifiedBy>
  <cp:revision/>
  <cp:lastPrinted>2025-07-28T03:13:30Z</cp:lastPrinted>
  <dcterms:created xsi:type="dcterms:W3CDTF">2010-10-17T20:59:02Z</dcterms:created>
  <dcterms:modified xsi:type="dcterms:W3CDTF">2025-07-29T20:38:57Z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