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105" windowWidth="19425" windowHeight="11025"/>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expenses'!$A$1:$E$34</definedName>
    <definedName name="_xlnm.Print_Area" localSheetId="4">'Gifts and benefits'!$A$1:$F$66</definedName>
    <definedName name="_xlnm.Print_Area" localSheetId="2">Hospitality!$A$1:$E$25</definedName>
    <definedName name="_xlnm.Print_Area" localSheetId="0">'Summary and sign-off'!$A$1:$F$23</definedName>
    <definedName name="_xlnm.Print_Area" localSheetId="1">Travel!$A$1:$E$130</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5" i="4" l="1"/>
  <c r="C28" i="3"/>
  <c r="C18" i="2"/>
  <c r="C106" i="1"/>
  <c r="C119" i="1"/>
  <c r="C61" i="1"/>
  <c r="B6" i="13" l="1"/>
  <c r="E60" i="13"/>
  <c r="C60" i="13"/>
  <c r="C57" i="4"/>
  <c r="C56" i="4"/>
  <c r="B60" i="13" l="1"/>
  <c r="B59" i="13"/>
  <c r="D59" i="13"/>
  <c r="B58" i="13"/>
  <c r="D58" i="13"/>
  <c r="D57" i="13"/>
  <c r="B57" i="13"/>
  <c r="D56" i="13"/>
  <c r="B56" i="13"/>
  <c r="D55" i="13"/>
  <c r="B55" i="13"/>
  <c r="B2" i="4"/>
  <c r="B3" i="4"/>
  <c r="B2" i="3"/>
  <c r="B3" i="3"/>
  <c r="B2" i="2"/>
  <c r="B3" i="2"/>
  <c r="B2" i="1"/>
  <c r="B3" i="1"/>
  <c r="F58" i="13" l="1"/>
  <c r="D18" i="2" s="1"/>
  <c r="F60" i="13"/>
  <c r="E55" i="4" s="1"/>
  <c r="F59" i="13"/>
  <c r="D28" i="3" s="1"/>
  <c r="F57" i="13"/>
  <c r="D119" i="1" s="1"/>
  <c r="F56" i="13"/>
  <c r="D106" i="1" s="1"/>
  <c r="F55" i="13"/>
  <c r="D61" i="1" s="1"/>
  <c r="C13" i="13"/>
  <c r="C12" i="13"/>
  <c r="C11" i="13"/>
  <c r="C16" i="13" l="1"/>
  <c r="C17" i="13"/>
  <c r="C15" i="13" l="1"/>
  <c r="F12" i="13" l="1"/>
  <c r="C55" i="4"/>
  <c r="F11" i="13" s="1"/>
  <c r="F13" i="13" l="1"/>
  <c r="B119" i="1"/>
  <c r="B17" i="13" s="1"/>
  <c r="B106" i="1"/>
  <c r="B16" i="13" s="1"/>
  <c r="B61" i="1"/>
  <c r="B15" i="13" s="1"/>
  <c r="B28" i="3" l="1"/>
  <c r="B13" i="13" s="1"/>
  <c r="B18" i="2"/>
  <c r="B12" i="13" s="1"/>
  <c r="B11" i="13" l="1"/>
  <c r="B121" i="1"/>
</calcChain>
</file>

<file path=xl/comments1.xml><?xml version="1.0" encoding="utf-8"?>
<comments xmlns="http://schemas.openxmlformats.org/spreadsheetml/2006/main">
  <authors>
    <author>Ken Smart [SSC]</author>
  </authors>
  <commentList>
    <comment ref="A11" authorId="0">
      <text>
        <r>
          <rPr>
            <sz val="9"/>
            <color indexed="81"/>
            <rFont val="Tahoma"/>
            <family val="2"/>
          </rPr>
          <t xml:space="preserve">
Insert additional rows as needed:
- 'right click' on a row number (left of screen)
- select 'Insert' (this will insert a row above it)
</t>
        </r>
      </text>
    </comment>
    <comment ref="A64" authorId="0">
      <text>
        <r>
          <rPr>
            <sz val="9"/>
            <color indexed="81"/>
            <rFont val="Tahoma"/>
            <family val="2"/>
          </rPr>
          <t xml:space="preserve">
Insert additional rows as needed:
- 'right click' on a row number (left of screen)
- select 'Insert' (this will insert a row above it)
</t>
        </r>
      </text>
    </comment>
    <comment ref="A109"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<sst xmlns="http://schemas.openxmlformats.org/spreadsheetml/2006/main" count="460" uniqueCount="262">
  <si>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</si>
  <si>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</si>
  <si>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</si>
  <si>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</si>
  <si>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</si>
  <si>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</si>
  <si>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</si>
  <si>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</si>
  <si>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</si>
  <si>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</si>
  <si>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</si>
  <si>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</si>
  <si>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</si>
  <si>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</si>
  <si>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</si>
  <si>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</si>
  <si>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</si>
  <si>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</si>
  <si>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</si>
  <si>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</si>
  <si>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</si>
  <si>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</si>
  <si>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</si>
  <si>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</si>
  <si>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</si>
  <si>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</si>
  <si>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</si>
  <si>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</si>
  <si>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</si>
  <si>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</si>
  <si>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</si>
  <si>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</si>
  <si>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</si>
  <si>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</si>
  <si>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</si>
  <si>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</si>
  <si>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</si>
  <si>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</si>
  <si>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</si>
  <si>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</si>
  <si>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</si>
  <si>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</si>
  <si>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</si>
  <si>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</si>
  <si>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</si>
  <si>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</si>
  <si>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</si>
  <si>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</si>
  <si>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</si>
  <si>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</si>
  <si>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</si>
  <si>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</si>
  <si>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</si>
  <si>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</si>
  <si>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</si>
  <si>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</si>
  <si>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</si>
  <si>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</si>
  <si>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</si>
  <si>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</si>
  <si>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</si>
  <si>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</si>
  <si>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</si>
  <si>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</si>
  <si>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</si>
  <si>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</si>
  <si>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</si>
  <si>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</si>
  <si>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</si>
  <si>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</si>
  <si>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</si>
  <si>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</si>
  <si>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</si>
  <si>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</si>
  <si>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</si>
  <si>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</si>
  <si>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</si>
  <si>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</si>
  <si>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</si>
  <si>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</si>
  <si>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</si>
  <si>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</si>
  <si>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</si>
  <si>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</si>
  <si>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</si>
  <si>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</si>
  <si>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</si>
  <si>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</si>
  <si>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</si>
  <si>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</si>
  <si>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</si>
  <si>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</si>
  <si>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</si>
  <si>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</si>
  <si>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</si>
  <si>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</si>
  <si>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</si>
  <si>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</si>
  <si>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</si>
  <si>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Type here who else has approved this disclosure</t>
  </si>
  <si>
    <t>Box of mooncakes</t>
  </si>
  <si>
    <t>Chinese Ambassador</t>
  </si>
  <si>
    <t>Shared with staff</t>
  </si>
  <si>
    <t>Mongolian Ambassador</t>
  </si>
  <si>
    <t>Kept</t>
  </si>
  <si>
    <t>2 trays of gold kiwifruit</t>
  </si>
  <si>
    <t>Zespri</t>
  </si>
  <si>
    <t>Wellington</t>
  </si>
  <si>
    <t>Taxi home</t>
  </si>
  <si>
    <t>Dinner for 7</t>
  </si>
  <si>
    <t>Auckland</t>
  </si>
  <si>
    <t>25-27 August 2019</t>
  </si>
  <si>
    <t>Taxi: Home to Wellington Airport</t>
  </si>
  <si>
    <t>Sydney</t>
  </si>
  <si>
    <t>Beijing</t>
  </si>
  <si>
    <t>Taxi: Wellington Airport to Home</t>
  </si>
  <si>
    <t>29-30 August 2019</t>
  </si>
  <si>
    <t>Hotel costs (2 nights accommodation and meals)</t>
  </si>
  <si>
    <t>Taxi: CBD to Sydney Airport</t>
  </si>
  <si>
    <t>12-13 September 2019</t>
  </si>
  <si>
    <t>Hotel costs (1 night accommodation)</t>
  </si>
  <si>
    <t>Taxi: MFAT to Wellington Airport</t>
  </si>
  <si>
    <t>Cuban Ambassador</t>
  </si>
  <si>
    <t>Breakfast</t>
  </si>
  <si>
    <t>Gift exchange</t>
  </si>
  <si>
    <t>Merino scarf - presentation to Vice Minister Zheng Zeguang during visit to Beijing</t>
  </si>
  <si>
    <t>Lunch for 2</t>
  </si>
  <si>
    <t>1 bottle of vodka</t>
  </si>
  <si>
    <t>Russian Ambassador</t>
  </si>
  <si>
    <t>2 bottles of wine</t>
  </si>
  <si>
    <t>Taxi: Wellington Airport to home</t>
  </si>
  <si>
    <t>21-28 September 2019</t>
  </si>
  <si>
    <t>New  York</t>
  </si>
  <si>
    <t>Lunch 27 September 2019</t>
  </si>
  <si>
    <t>Breakfast 22 September 2019</t>
  </si>
  <si>
    <t>Parking at Wellington Airport</t>
  </si>
  <si>
    <t>Dinner with Westpac New Zealand Spirit of Service Scholarship winners</t>
  </si>
  <si>
    <t>Taxi: Auckland CBD to Airport</t>
  </si>
  <si>
    <t>Airfares: Wellington/Sydney/Beijing/Auckland/Wellington</t>
  </si>
  <si>
    <t>Airfares: Wellington/Sydney/Wellington</t>
  </si>
  <si>
    <t>Airfares: Wellington/Houston/New York/Houston/Wellington</t>
  </si>
  <si>
    <t>Airfares: Wellington/Auckland/Wellington</t>
  </si>
  <si>
    <t>Taxi: Auckland Airport to CBD</t>
  </si>
  <si>
    <t xml:space="preserve">Asia New Zealand Foundation Dinner </t>
  </si>
  <si>
    <t>Chair Asia New Zealand Foundation</t>
  </si>
  <si>
    <t>Airfares: Wellington/Christchurch/Wellington</t>
  </si>
  <si>
    <t>Taxi: Christchurch Airport to Wigram</t>
  </si>
  <si>
    <t>Parking Wellington Airport</t>
  </si>
  <si>
    <t>1-4 October 2019</t>
  </si>
  <si>
    <t>Accompany the Minister of Foreign Affairs to Port Moresby and Sydney</t>
  </si>
  <si>
    <t>Airfares: Wellington/Brisbane/Port Moresby/Brisbane/Sydney/Wellington</t>
  </si>
  <si>
    <t>Dinner 1 October 2019</t>
  </si>
  <si>
    <t>Taxi: Brisbane CBD to hotel</t>
  </si>
  <si>
    <t>Taxi: Sydney CBD to airport</t>
  </si>
  <si>
    <t>Port Moresby</t>
  </si>
  <si>
    <t>Brisbane</t>
  </si>
  <si>
    <t>Hotel costs (1 night accommodation and meals)</t>
  </si>
  <si>
    <t>20-21 November 2019</t>
  </si>
  <si>
    <t>Taxi: Auckland CBD to airport</t>
  </si>
  <si>
    <t>Taxi: Auckland airport to CBD</t>
  </si>
  <si>
    <t>Hotel costs (2 nights accommodation)</t>
  </si>
  <si>
    <t>4-6 December 2019</t>
  </si>
  <si>
    <t>Attendance and speech at the Global Connections Event and meetings, Christchurch</t>
  </si>
  <si>
    <t>Attendance at Australia New Zealand Leadership Forum, Auckland</t>
  </si>
  <si>
    <t>Dinner hosted by Minister of Foreign Affairs, Auckland</t>
  </si>
  <si>
    <t>Attendance at NZTE Board meeting and dinner, Auckland</t>
  </si>
  <si>
    <t>Attendance at Pacific Heads of Mission meeting, Auckland</t>
  </si>
  <si>
    <t>Attendance at Foreign Ministry Consultations, Beijing</t>
  </si>
  <si>
    <t>Attendance at Australia New Zealand School of Government CEs Forum, Sydney</t>
  </si>
  <si>
    <t>Taxi: Newark to Manhattan</t>
  </si>
  <si>
    <t>Minister of Foreign Affairs</t>
  </si>
  <si>
    <t>Australian Secretary of Foreign Affairs and Trade</t>
  </si>
  <si>
    <t>Westpac New Zealand CE</t>
  </si>
  <si>
    <t>Australian New Zealand Leadership Forum</t>
  </si>
  <si>
    <t>Australian Government</t>
  </si>
  <si>
    <t>Science New Zealand</t>
  </si>
  <si>
    <t>Hosted lunch for Singapore Strategic Dialogue</t>
  </si>
  <si>
    <t>New Zealand Trade and Enterprise</t>
  </si>
  <si>
    <t>Lunch for 21</t>
  </si>
  <si>
    <t>Chinese Government</t>
  </si>
  <si>
    <t>Dinner</t>
  </si>
  <si>
    <t xml:space="preserve">Dinner </t>
  </si>
  <si>
    <t>Lunch</t>
  </si>
  <si>
    <t xml:space="preserve">Lunch </t>
  </si>
  <si>
    <t xml:space="preserve"> Dinner</t>
  </si>
  <si>
    <t>2-3 October 2019</t>
  </si>
  <si>
    <t>3-4 October 2019</t>
  </si>
  <si>
    <t>Small engraved silver box</t>
  </si>
  <si>
    <t>Pakistan High Commissioner</t>
  </si>
  <si>
    <t>Papua New Guinean Government</t>
  </si>
  <si>
    <t>Department of Prime Minister and Cabinet</t>
  </si>
  <si>
    <t>Singapore High Commissioner</t>
  </si>
  <si>
    <t>1 bottle of rum and packet of cigars</t>
  </si>
  <si>
    <t>Vodafone charges</t>
  </si>
  <si>
    <t>Phone and data costs</t>
  </si>
  <si>
    <t>Awards and dinner (incl partner)</t>
  </si>
  <si>
    <t>Lunch for 4</t>
  </si>
  <si>
    <t>State Services Commission</t>
  </si>
  <si>
    <t>World of Wearable Arts and After Show Party</t>
  </si>
  <si>
    <t>World of Wearable Arts</t>
  </si>
  <si>
    <t xml:space="preserve">American Chamber of Commerce </t>
  </si>
  <si>
    <t>Ministry of Justice</t>
  </si>
  <si>
    <t>Singapore Airlines</t>
  </si>
  <si>
    <t>Alumni Awards (incl partner)</t>
  </si>
  <si>
    <t>The Speaker</t>
  </si>
  <si>
    <t>Pacific Parliamentary Forum Dinner</t>
  </si>
  <si>
    <t>KEA</t>
  </si>
  <si>
    <t>Hosted lunch for Overseas Property Advisory Panel</t>
  </si>
  <si>
    <t>Reception at Government House</t>
  </si>
  <si>
    <t>Taxi to event</t>
  </si>
  <si>
    <t>Accompany the Prime Minister to Suva and Sydney</t>
  </si>
  <si>
    <t>4-5 February 2020</t>
  </si>
  <si>
    <t>8-11 February 2020</t>
  </si>
  <si>
    <t>Attendance at Australia New Zealand foreign policy consultations, Canberra</t>
  </si>
  <si>
    <t>Hotel costs (3 nights and meals)</t>
  </si>
  <si>
    <t>Suva and Sydney</t>
  </si>
  <si>
    <t>Canberra</t>
  </si>
  <si>
    <t>24-28 February 2020</t>
  </si>
  <si>
    <t>Taxi: MFAT to RNZAF Terminal</t>
  </si>
  <si>
    <t>Airfares: Wellington/Canberra/Wellington</t>
  </si>
  <si>
    <t>Attendance at Waitangi Day events</t>
  </si>
  <si>
    <t>Airfares Wellington/Kerikeri/Wellington</t>
  </si>
  <si>
    <t>Airfares: Nadi/Suva/Nadi</t>
  </si>
  <si>
    <t>Fijian Government</t>
  </si>
  <si>
    <t>24-27 February 2020</t>
  </si>
  <si>
    <t>Airfares: Auckland/Wellington (other flights RNZAF)</t>
  </si>
  <si>
    <t>Suva</t>
  </si>
  <si>
    <t>27-28 February 2020</t>
  </si>
  <si>
    <t>Hotel costs (3 nights accommodation and meals)</t>
  </si>
  <si>
    <t>Ministry of Foreign Affairs and Trade</t>
  </si>
  <si>
    <t>Chris Seed</t>
  </si>
  <si>
    <t>Vodafone charges (incl roaming)</t>
  </si>
  <si>
    <t>Share of Delegation Dinner</t>
  </si>
  <si>
    <t>Small silver bowl engraved with name</t>
  </si>
  <si>
    <t>Pacific Cooperation Foundation Board</t>
  </si>
  <si>
    <t>Asia New Zealand Foundation Board</t>
  </si>
  <si>
    <t>Spirit of Service Awards</t>
  </si>
  <si>
    <t>23-26 September 2019</t>
  </si>
  <si>
    <t>US Government</t>
  </si>
  <si>
    <t>Australia New Zealand Leadership Forum</t>
  </si>
  <si>
    <t>VIP Invitation to CEBIT Australia 2019</t>
  </si>
  <si>
    <t>Hannover Fairs</t>
  </si>
  <si>
    <t>Gala Dinner</t>
  </si>
  <si>
    <t>Beca</t>
  </si>
  <si>
    <t xml:space="preserve">New Zealand Society of Local Government Managers </t>
  </si>
  <si>
    <t xml:space="preserve">Auckland University of Technology </t>
  </si>
  <si>
    <t>Victoria University of Wellington</t>
  </si>
  <si>
    <t>Hosted lunch with Colin James, Journalist</t>
  </si>
  <si>
    <t>BusinessNZ</t>
  </si>
  <si>
    <t>Farewell dinner for New Zealand Ambassador to the Philippines</t>
  </si>
  <si>
    <t>Dinner with Hugh White, Emeritus Professor of Strategic Studies, Australian National University</t>
  </si>
  <si>
    <t>Hospitality offered during bilateral visit (e.g. facilitation, transportation, official meals)</t>
  </si>
  <si>
    <t>Hospitality offered during visit to New York for UN Leaders' Week (e.g. facilitation, transportation, official meals)</t>
  </si>
  <si>
    <t>Hosted dinner for Hugh White, Emeritus Professor of Strategic Studies, Australian National University</t>
  </si>
  <si>
    <t>Hotel costs (5 nights accommodation and meals). Accommodation is at a premium during Leaders' Week.</t>
  </si>
  <si>
    <t>Business Leaders Dinner with the Prime Minister</t>
  </si>
  <si>
    <t>Attendance at Cullen Breakfast Event with Minister of Foreign Affairs</t>
  </si>
  <si>
    <t>Attendance at Cullen Breakfast Event with Dr Alan Bollard</t>
  </si>
  <si>
    <t>Accompany the Prime Minister to the United Nations Leaders Week, New York</t>
  </si>
  <si>
    <t xml:space="preserve">Parking Wellington Airport </t>
  </si>
  <si>
    <t>Vodafone charges (includes international calls during lockdown)</t>
  </si>
  <si>
    <t>Warren Allen, Chair, MFAT Audit and Risk Committee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</si>
</sst>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67">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167" fontId="11" fillId="10" borderId="3" xfId="0" applyNumberFormat="1" applyFont="1" applyFill="1" applyBorder="1" applyAlignment="1" applyProtection="1">
      <alignment horizontal="left" vertical="center"/>
      <protection locked="0"/>
    </xf>
    <xf numFmtId="167" fontId="11" fillId="10" borderId="3" xfId="0" applyNumberFormat="1" applyFont="1" applyFill="1" applyBorder="1" applyAlignment="1" applyProtection="1">
      <alignment horizontal="right" vertical="center"/>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99FF99"/>
      <color rgb="FFCCFF66"/>
      <color rgb="FF00FF00"/>
      <color rgb="FFFF99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A19" sqref="A19:F23"/>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50" t="s">
        <v>2</v>
      </c>
      <c r="B1" s="150"/>
      <c r="C1" s="150"/>
      <c r="D1" s="150"/>
      <c r="E1" s="150"/>
      <c r="F1" s="150"/>
      <c r="G1" s="46"/>
      <c r="H1" s="46"/>
      <c r="I1" s="46"/>
      <c r="J1" s="46"/>
      <c r="K1" s="46"/>
    </row>
    <row r="2" spans="1:11" ht="21" customHeight="1" x14ac:dyDescent="0.2">
      <c r="A2" s="4" t="s">
        <v>3</v>
      </c>
      <c r="B2" s="151" t="s">
        <v>229</v>
      </c>
      <c r="C2" s="151"/>
      <c r="D2" s="151"/>
      <c r="E2" s="151"/>
      <c r="F2" s="151"/>
      <c r="G2" s="46"/>
      <c r="H2" s="46"/>
      <c r="I2" s="46"/>
      <c r="J2" s="46"/>
      <c r="K2" s="46"/>
    </row>
    <row r="3" spans="1:11" ht="21" customHeight="1" x14ac:dyDescent="0.2">
      <c r="A3" s="4" t="s">
        <v>4</v>
      </c>
      <c r="B3" s="151" t="s">
        <v>230</v>
      </c>
      <c r="C3" s="151"/>
      <c r="D3" s="151"/>
      <c r="E3" s="151"/>
      <c r="F3" s="151"/>
      <c r="G3" s="46"/>
      <c r="H3" s="46"/>
      <c r="I3" s="46"/>
      <c r="J3" s="46"/>
      <c r="K3" s="46"/>
    </row>
    <row r="4" spans="1:11" ht="21" customHeight="1" x14ac:dyDescent="0.2">
      <c r="A4" s="4" t="s">
        <v>5</v>
      </c>
      <c r="B4" s="152">
        <v>43647</v>
      </c>
      <c r="C4" s="152"/>
      <c r="D4" s="152"/>
      <c r="E4" s="152"/>
      <c r="F4" s="152"/>
      <c r="G4" s="46"/>
      <c r="H4" s="46"/>
      <c r="I4" s="46"/>
      <c r="J4" s="46"/>
      <c r="K4" s="46"/>
    </row>
    <row r="5" spans="1:11" ht="21" customHeight="1" x14ac:dyDescent="0.2">
      <c r="A5" s="4" t="s">
        <v>6</v>
      </c>
      <c r="B5" s="152">
        <v>44012</v>
      </c>
      <c r="C5" s="152"/>
      <c r="D5" s="152"/>
      <c r="E5" s="152"/>
      <c r="F5" s="152"/>
      <c r="G5" s="46"/>
      <c r="H5" s="46"/>
      <c r="I5" s="46"/>
      <c r="J5" s="46"/>
      <c r="K5" s="46"/>
    </row>
    <row r="6" spans="1:11" ht="21" customHeight="1" x14ac:dyDescent="0.2">
      <c r="A6" s="4" t="s">
        <v>7</v>
      </c>
      <c r="B6" s="149" t="str">
        <f>IF(AND(Travel!B7&lt;&gt;A30,Hospitality!B7&lt;&gt;A30,'All other expenses'!B7&lt;&gt;A30,'Gifts and benefits'!B7&lt;&gt;A30),A31,IF(AND(Travel!B7=A30,Hospitality!B7=A30,'All other expenses'!B7=A30,'Gifts and benefits'!B7=A30),A33,A32))</f>
        <v>Data and totals checked on all sheets</v>
      </c>
      <c r="C6" s="149"/>
      <c r="D6" s="149"/>
      <c r="E6" s="149"/>
      <c r="F6" s="149"/>
      <c r="G6" s="34"/>
      <c r="H6" s="46"/>
      <c r="I6" s="46"/>
      <c r="J6" s="46"/>
      <c r="K6" s="46"/>
    </row>
    <row r="7" spans="1:11" ht="21" customHeight="1" x14ac:dyDescent="0.2">
      <c r="A7" s="4" t="s">
        <v>8</v>
      </c>
      <c r="B7" s="148" t="s">
        <v>35</v>
      </c>
      <c r="C7" s="148"/>
      <c r="D7" s="148"/>
      <c r="E7" s="148"/>
      <c r="F7" s="148"/>
      <c r="G7" s="34"/>
      <c r="H7" s="46"/>
      <c r="I7" s="46"/>
      <c r="J7" s="46"/>
      <c r="K7" s="46"/>
    </row>
    <row r="8" spans="1:11" ht="21" customHeight="1" x14ac:dyDescent="0.2">
      <c r="A8" s="4" t="s">
        <v>10</v>
      </c>
      <c r="B8" s="148" t="s">
        <v>261</v>
      </c>
      <c r="C8" s="148"/>
      <c r="D8" s="148"/>
      <c r="E8" s="148"/>
      <c r="F8" s="148"/>
      <c r="G8" s="34"/>
      <c r="H8" s="46"/>
      <c r="I8" s="46"/>
      <c r="J8" s="46"/>
      <c r="K8" s="46"/>
    </row>
    <row r="9" spans="1:11" ht="66.75" customHeight="1" x14ac:dyDescent="0.2">
      <c r="A9" s="147" t="s">
        <v>11</v>
      </c>
      <c r="B9" s="147"/>
      <c r="C9" s="147"/>
      <c r="D9" s="147"/>
      <c r="E9" s="147"/>
      <c r="F9" s="147"/>
      <c r="G9" s="34"/>
      <c r="H9" s="46"/>
      <c r="I9" s="46"/>
      <c r="J9" s="46"/>
      <c r="K9" s="46"/>
    </row>
    <row r="10" spans="1:11" s="110" customFormat="1" ht="36" customHeight="1" x14ac:dyDescent="0.2">
      <c r="A10" s="104" t="s">
        <v>12</v>
      </c>
      <c r="B10" s="105" t="s">
        <v>13</v>
      </c>
      <c r="C10" s="105" t="s">
        <v>14</v>
      </c>
      <c r="D10" s="106"/>
      <c r="E10" s="107" t="s">
        <v>1</v>
      </c>
      <c r="F10" s="108" t="s">
        <v>15</v>
      </c>
      <c r="G10" s="109"/>
      <c r="H10" s="109"/>
      <c r="I10" s="109"/>
      <c r="J10" s="109"/>
      <c r="K10" s="109"/>
    </row>
    <row r="11" spans="1:11" ht="27.75" customHeight="1" x14ac:dyDescent="0.2">
      <c r="A11" s="10" t="s">
        <v>16</v>
      </c>
      <c r="B11" s="75">
        <f>B15+B16+B17</f>
        <v>46159.909999999989</v>
      </c>
      <c r="C11" s="82" t="str">
        <f>IF(Travel!B6="",A34,Travel!B6)</f>
        <v>Figures exclude GST</v>
      </c>
      <c r="D11" s="8"/>
      <c r="E11" s="10" t="s">
        <v>17</v>
      </c>
      <c r="F11" s="56">
        <f>'Gifts and benefits'!C55</f>
        <v>41</v>
      </c>
      <c r="G11" s="47"/>
      <c r="H11" s="47"/>
      <c r="I11" s="47"/>
      <c r="J11" s="47"/>
      <c r="K11" s="47"/>
    </row>
    <row r="12" spans="1:11" ht="27.75" customHeight="1" x14ac:dyDescent="0.2">
      <c r="A12" s="10" t="s">
        <v>0</v>
      </c>
      <c r="B12" s="75">
        <f>Hospitality!B18</f>
        <v>2662.84</v>
      </c>
      <c r="C12" s="82" t="str">
        <f>IF(Hospitality!B6="",A34,Hospitality!B6)</f>
        <v>Figures exclude GST</v>
      </c>
      <c r="D12" s="8"/>
      <c r="E12" s="10" t="s">
        <v>18</v>
      </c>
      <c r="F12" s="56">
        <f>'Gifts and benefits'!C56</f>
        <v>28</v>
      </c>
      <c r="G12" s="47"/>
      <c r="H12" s="47"/>
      <c r="I12" s="47"/>
      <c r="J12" s="47"/>
      <c r="K12" s="47"/>
    </row>
    <row r="13" spans="1:11" ht="27.75" customHeight="1" x14ac:dyDescent="0.2">
      <c r="A13" s="10" t="s">
        <v>19</v>
      </c>
      <c r="B13" s="75">
        <f>'All other expenses'!B28</f>
        <v>1295.4000000000001</v>
      </c>
      <c r="C13" s="82" t="str">
        <f>IF('All other expenses'!B6="",A34,'All other expenses'!B6)</f>
        <v>Figures exclude GST</v>
      </c>
      <c r="D13" s="8"/>
      <c r="E13" s="10" t="s">
        <v>20</v>
      </c>
      <c r="F13" s="56">
        <f>'Gifts and benefits'!C57</f>
        <v>13</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21</v>
      </c>
      <c r="B15" s="77">
        <f>Travel!B61</f>
        <v>40040.589999999989</v>
      </c>
      <c r="C15" s="84" t="str">
        <f>C11</f>
        <v>Figures exclude GST</v>
      </c>
      <c r="D15" s="8"/>
      <c r="E15" s="8"/>
      <c r="F15" s="58"/>
      <c r="G15" s="46"/>
      <c r="H15" s="46"/>
      <c r="I15" s="46"/>
      <c r="J15" s="46"/>
      <c r="K15" s="46"/>
    </row>
    <row r="16" spans="1:11" ht="27.75" customHeight="1" x14ac:dyDescent="0.2">
      <c r="A16" s="11" t="s">
        <v>22</v>
      </c>
      <c r="B16" s="77">
        <f>Travel!B106</f>
        <v>5990.3099999999995</v>
      </c>
      <c r="C16" s="84" t="str">
        <f>C11</f>
        <v>Figures exclude GST</v>
      </c>
      <c r="D16" s="59"/>
      <c r="E16" s="8"/>
      <c r="F16" s="60"/>
      <c r="G16" s="46"/>
      <c r="H16" s="46"/>
      <c r="I16" s="46"/>
      <c r="J16" s="46"/>
      <c r="K16" s="46"/>
    </row>
    <row r="17" spans="1:11" ht="27.75" customHeight="1" x14ac:dyDescent="0.2">
      <c r="A17" s="11" t="s">
        <v>23</v>
      </c>
      <c r="B17" s="77">
        <f>Travel!B119</f>
        <v>129.01</v>
      </c>
      <c r="C17" s="8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c r="B19" s="25"/>
      <c r="C19" s="26"/>
      <c r="D19" s="27"/>
      <c r="E19" s="27"/>
      <c r="F19" s="27"/>
      <c r="G19" s="27"/>
      <c r="H19" s="27"/>
      <c r="I19" s="27"/>
      <c r="J19" s="27"/>
      <c r="K19" s="27"/>
    </row>
    <row r="20" spans="1:11" x14ac:dyDescent="0.2">
      <c r="A20" s="23"/>
      <c r="B20" s="53"/>
      <c r="C20" s="53"/>
      <c r="D20" s="26"/>
      <c r="E20" s="26"/>
      <c r="F20" s="26"/>
      <c r="G20" s="27"/>
      <c r="H20" s="27"/>
      <c r="I20" s="27"/>
      <c r="J20" s="27"/>
      <c r="K20" s="27"/>
    </row>
    <row r="21" spans="1:11" ht="12.6" customHeight="1" x14ac:dyDescent="0.2">
      <c r="A21" s="23"/>
      <c r="B21" s="53"/>
      <c r="C21" s="53"/>
      <c r="D21" s="20"/>
      <c r="E21" s="27"/>
      <c r="F21" s="27"/>
      <c r="G21" s="27"/>
      <c r="H21" s="27"/>
      <c r="I21" s="27"/>
      <c r="J21" s="27"/>
      <c r="K21" s="27"/>
    </row>
    <row r="22" spans="1:11" ht="12.6" customHeight="1" x14ac:dyDescent="0.2">
      <c r="A22" s="23"/>
      <c r="B22" s="53"/>
      <c r="C22" s="53"/>
      <c r="D22" s="20"/>
      <c r="E22" s="27"/>
      <c r="F22" s="27"/>
      <c r="G22" s="27"/>
      <c r="H22" s="27"/>
      <c r="I22" s="27"/>
      <c r="J22" s="27"/>
      <c r="K22" s="27"/>
    </row>
    <row r="23" spans="1:11" ht="12.6" customHeight="1" x14ac:dyDescent="0.2">
      <c r="A23" s="23"/>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24</v>
      </c>
      <c r="B25" s="15"/>
      <c r="C25" s="15"/>
      <c r="D25" s="15"/>
      <c r="E25" s="15"/>
      <c r="F25" s="15"/>
      <c r="G25" s="46"/>
      <c r="H25" s="46"/>
      <c r="I25" s="46"/>
      <c r="J25" s="46"/>
      <c r="K25" s="46"/>
    </row>
    <row r="26" spans="1:11" ht="12.75" hidden="1" customHeight="1" x14ac:dyDescent="0.2">
      <c r="A26" s="13" t="s">
        <v>25</v>
      </c>
      <c r="B26" s="6"/>
      <c r="C26" s="6"/>
      <c r="D26" s="13"/>
      <c r="E26" s="13"/>
      <c r="F26" s="13"/>
      <c r="G26" s="46"/>
      <c r="H26" s="46"/>
      <c r="I26" s="46"/>
      <c r="J26" s="46"/>
      <c r="K26" s="46"/>
    </row>
    <row r="27" spans="1:11" hidden="1" x14ac:dyDescent="0.2">
      <c r="A27" s="12" t="s">
        <v>26</v>
      </c>
      <c r="B27" s="12"/>
      <c r="C27" s="12"/>
      <c r="D27" s="12"/>
      <c r="E27" s="12"/>
      <c r="F27" s="12"/>
      <c r="G27" s="46"/>
      <c r="H27" s="46"/>
      <c r="I27" s="46"/>
      <c r="J27" s="46"/>
      <c r="K27" s="46"/>
    </row>
    <row r="28" spans="1:11" hidden="1" x14ac:dyDescent="0.2">
      <c r="A28" s="12" t="s">
        <v>27</v>
      </c>
      <c r="B28" s="12"/>
      <c r="C28" s="12"/>
      <c r="D28" s="12"/>
      <c r="E28" s="12"/>
      <c r="F28" s="12"/>
      <c r="G28" s="46"/>
      <c r="H28" s="46"/>
      <c r="I28" s="46"/>
      <c r="J28" s="46"/>
      <c r="K28" s="46"/>
    </row>
    <row r="29" spans="1:11" hidden="1" x14ac:dyDescent="0.2">
      <c r="A29" s="13" t="s">
        <v>28</v>
      </c>
      <c r="B29" s="13"/>
      <c r="C29" s="13"/>
      <c r="D29" s="13"/>
      <c r="E29" s="13"/>
      <c r="F29" s="13"/>
      <c r="G29" s="46"/>
      <c r="H29" s="46"/>
      <c r="I29" s="46"/>
      <c r="J29" s="46"/>
      <c r="K29" s="46"/>
    </row>
    <row r="30" spans="1:11" hidden="1" x14ac:dyDescent="0.2">
      <c r="A30" s="13" t="s">
        <v>29</v>
      </c>
      <c r="B30" s="13"/>
      <c r="C30" s="13"/>
      <c r="D30" s="13"/>
      <c r="E30" s="13"/>
      <c r="F30" s="13"/>
      <c r="G30" s="46"/>
      <c r="H30" s="46"/>
      <c r="I30" s="46"/>
      <c r="J30" s="46"/>
      <c r="K30" s="46"/>
    </row>
    <row r="31" spans="1:11" hidden="1" x14ac:dyDescent="0.2">
      <c r="A31" s="12" t="s">
        <v>30</v>
      </c>
      <c r="B31" s="12"/>
      <c r="C31" s="12"/>
      <c r="D31" s="12"/>
      <c r="E31" s="12"/>
      <c r="F31" s="12"/>
      <c r="G31" s="46"/>
      <c r="H31" s="46"/>
      <c r="I31" s="46"/>
      <c r="J31" s="46"/>
      <c r="K31" s="46"/>
    </row>
    <row r="32" spans="1:11" hidden="1" x14ac:dyDescent="0.2">
      <c r="A32" s="12" t="s">
        <v>31</v>
      </c>
      <c r="B32" s="12"/>
      <c r="C32" s="12"/>
      <c r="D32" s="12"/>
      <c r="E32" s="12"/>
      <c r="F32" s="12"/>
      <c r="G32" s="46"/>
      <c r="H32" s="46"/>
      <c r="I32" s="46"/>
      <c r="J32" s="46"/>
      <c r="K32" s="46"/>
    </row>
    <row r="33" spans="1:11" hidden="1" x14ac:dyDescent="0.2">
      <c r="A33" s="12" t="s">
        <v>32</v>
      </c>
      <c r="B33" s="12"/>
      <c r="C33" s="12"/>
      <c r="D33" s="12"/>
      <c r="E33" s="12"/>
      <c r="F33" s="12"/>
      <c r="G33" s="46"/>
      <c r="H33" s="46"/>
      <c r="I33" s="46"/>
      <c r="J33" s="46"/>
      <c r="K33" s="46"/>
    </row>
    <row r="34" spans="1:11" hidden="1" x14ac:dyDescent="0.2">
      <c r="A34" s="13" t="s">
        <v>33</v>
      </c>
      <c r="B34" s="13"/>
      <c r="C34" s="13"/>
      <c r="D34" s="13"/>
      <c r="E34" s="13"/>
      <c r="F34" s="13"/>
      <c r="G34" s="46"/>
      <c r="H34" s="46"/>
      <c r="I34" s="46"/>
      <c r="J34" s="46"/>
      <c r="K34" s="46"/>
    </row>
    <row r="35" spans="1:11" hidden="1" x14ac:dyDescent="0.2">
      <c r="A35" s="13" t="s">
        <v>34</v>
      </c>
      <c r="B35" s="13"/>
      <c r="C35" s="13"/>
      <c r="D35" s="13"/>
      <c r="E35" s="13"/>
      <c r="F35" s="13"/>
      <c r="G35" s="46"/>
      <c r="H35" s="46"/>
      <c r="I35" s="46"/>
      <c r="J35" s="46"/>
      <c r="K35" s="46"/>
    </row>
    <row r="36" spans="1:11" hidden="1" x14ac:dyDescent="0.2">
      <c r="A36" s="80" t="s">
        <v>9</v>
      </c>
      <c r="B36" s="79"/>
      <c r="C36" s="79"/>
      <c r="D36" s="79"/>
      <c r="E36" s="79"/>
      <c r="F36" s="79"/>
      <c r="G36" s="46"/>
      <c r="H36" s="46"/>
      <c r="I36" s="46"/>
      <c r="J36" s="46"/>
      <c r="K36" s="46"/>
    </row>
    <row r="37" spans="1:11" hidden="1" x14ac:dyDescent="0.2">
      <c r="A37" s="80" t="s">
        <v>35</v>
      </c>
      <c r="B37" s="79"/>
      <c r="C37" s="79"/>
      <c r="D37" s="79"/>
      <c r="E37" s="79"/>
      <c r="F37" s="79"/>
      <c r="G37" s="46"/>
      <c r="H37" s="46"/>
      <c r="I37" s="46"/>
      <c r="J37" s="46"/>
      <c r="K37" s="46"/>
    </row>
    <row r="38" spans="1:11" hidden="1" x14ac:dyDescent="0.2">
      <c r="A38" s="80" t="s">
        <v>99</v>
      </c>
      <c r="B38" s="79"/>
      <c r="C38" s="79"/>
      <c r="D38" s="79"/>
      <c r="E38" s="79"/>
      <c r="F38" s="79"/>
      <c r="G38" s="46"/>
      <c r="H38" s="46"/>
      <c r="I38" s="46"/>
      <c r="J38" s="46"/>
      <c r="K38" s="46"/>
    </row>
    <row r="39" spans="1:11" hidden="1" x14ac:dyDescent="0.2">
      <c r="A39" s="63" t="s">
        <v>36</v>
      </c>
      <c r="B39" s="5"/>
      <c r="C39" s="5"/>
      <c r="D39" s="5"/>
      <c r="E39" s="5"/>
      <c r="F39" s="5"/>
      <c r="G39" s="46"/>
      <c r="H39" s="46"/>
      <c r="I39" s="46"/>
      <c r="J39" s="46"/>
      <c r="K39" s="46"/>
    </row>
    <row r="40" spans="1:11" hidden="1" x14ac:dyDescent="0.2">
      <c r="A40" s="64" t="s">
        <v>37</v>
      </c>
      <c r="B40" s="5"/>
      <c r="C40" s="5"/>
      <c r="D40" s="5"/>
      <c r="E40" s="5"/>
      <c r="F40" s="5"/>
      <c r="G40" s="46"/>
      <c r="H40" s="46"/>
      <c r="I40" s="46"/>
      <c r="J40" s="46"/>
      <c r="K40" s="46"/>
    </row>
    <row r="41" spans="1:11" hidden="1" x14ac:dyDescent="0.2">
      <c r="A41" s="64" t="s">
        <v>38</v>
      </c>
      <c r="B41" s="5"/>
      <c r="C41" s="5"/>
      <c r="D41" s="5"/>
      <c r="E41" s="5"/>
      <c r="F41" s="5"/>
      <c r="G41" s="46"/>
      <c r="H41" s="46"/>
      <c r="I41" s="46"/>
      <c r="J41" s="46"/>
      <c r="K41" s="46"/>
    </row>
    <row r="42" spans="1:11" hidden="1" x14ac:dyDescent="0.2">
      <c r="A42" s="64" t="s">
        <v>39</v>
      </c>
      <c r="B42" s="5"/>
      <c r="C42" s="5"/>
      <c r="D42" s="5"/>
      <c r="E42" s="5"/>
      <c r="F42" s="5"/>
      <c r="G42" s="46"/>
      <c r="H42" s="46"/>
      <c r="I42" s="46"/>
      <c r="J42" s="46"/>
      <c r="K42" s="46"/>
    </row>
    <row r="43" spans="1:11" hidden="1" x14ac:dyDescent="0.2">
      <c r="A43" s="64" t="s">
        <v>40</v>
      </c>
      <c r="B43" s="5"/>
      <c r="C43" s="5"/>
      <c r="D43" s="5"/>
      <c r="E43" s="5"/>
      <c r="F43" s="5"/>
      <c r="G43" s="46"/>
      <c r="H43" s="46"/>
      <c r="I43" s="46"/>
      <c r="J43" s="46"/>
      <c r="K43" s="46"/>
    </row>
    <row r="44" spans="1:11" hidden="1" x14ac:dyDescent="0.2">
      <c r="A44" s="64" t="s">
        <v>41</v>
      </c>
      <c r="B44" s="5"/>
      <c r="C44" s="5"/>
      <c r="D44" s="5"/>
      <c r="E44" s="5"/>
      <c r="F44" s="5"/>
      <c r="G44" s="46"/>
      <c r="H44" s="46"/>
      <c r="I44" s="46"/>
      <c r="J44" s="46"/>
      <c r="K44" s="46"/>
    </row>
    <row r="45" spans="1:11" hidden="1" x14ac:dyDescent="0.2">
      <c r="A45" s="81" t="s">
        <v>42</v>
      </c>
      <c r="B45" s="79"/>
      <c r="C45" s="79"/>
      <c r="D45" s="79"/>
      <c r="E45" s="79"/>
      <c r="F45" s="79"/>
      <c r="G45" s="46"/>
      <c r="H45" s="46"/>
      <c r="I45" s="46"/>
      <c r="J45" s="46"/>
      <c r="K45" s="46"/>
    </row>
    <row r="46" spans="1:11" hidden="1" x14ac:dyDescent="0.2">
      <c r="A46" s="79" t="s">
        <v>43</v>
      </c>
      <c r="B46" s="79"/>
      <c r="C46" s="79"/>
      <c r="D46" s="79"/>
      <c r="E46" s="79"/>
      <c r="F46" s="79"/>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98" t="s">
        <v>44</v>
      </c>
      <c r="B48" s="79"/>
      <c r="C48" s="79"/>
      <c r="D48" s="79"/>
      <c r="E48" s="79"/>
      <c r="F48" s="79"/>
      <c r="G48" s="46"/>
      <c r="H48" s="46"/>
      <c r="I48" s="46"/>
      <c r="J48" s="46"/>
      <c r="K48" s="46"/>
    </row>
    <row r="49" spans="1:11" ht="25.5" hidden="1" x14ac:dyDescent="0.2">
      <c r="A49" s="98" t="s">
        <v>45</v>
      </c>
      <c r="B49" s="79"/>
      <c r="C49" s="79"/>
      <c r="D49" s="79"/>
      <c r="E49" s="79"/>
      <c r="F49" s="79"/>
      <c r="G49" s="46"/>
      <c r="H49" s="46"/>
      <c r="I49" s="46"/>
      <c r="J49" s="46"/>
      <c r="K49" s="46"/>
    </row>
    <row r="50" spans="1:11" ht="25.5" hidden="1" x14ac:dyDescent="0.2">
      <c r="A50" s="99" t="s">
        <v>46</v>
      </c>
      <c r="B50" s="5"/>
      <c r="C50" s="5"/>
      <c r="D50" s="5"/>
      <c r="E50" s="5"/>
      <c r="F50" s="5"/>
      <c r="G50" s="46"/>
      <c r="H50" s="46"/>
      <c r="I50" s="46"/>
      <c r="J50" s="46"/>
      <c r="K50" s="46"/>
    </row>
    <row r="51" spans="1:11" ht="25.5" hidden="1" x14ac:dyDescent="0.2">
      <c r="A51" s="99" t="s">
        <v>47</v>
      </c>
      <c r="B51" s="5"/>
      <c r="C51" s="5"/>
      <c r="D51" s="5"/>
      <c r="E51" s="5"/>
      <c r="F51" s="5"/>
      <c r="G51" s="46"/>
      <c r="H51" s="46"/>
      <c r="I51" s="46"/>
      <c r="J51" s="46"/>
      <c r="K51" s="46"/>
    </row>
    <row r="52" spans="1:11" ht="38.25" hidden="1" x14ac:dyDescent="0.2">
      <c r="A52" s="99" t="s">
        <v>48</v>
      </c>
      <c r="B52" s="89"/>
      <c r="C52" s="89"/>
      <c r="D52" s="97"/>
      <c r="E52" s="66"/>
      <c r="F52" s="66"/>
      <c r="G52" s="46"/>
      <c r="H52" s="46"/>
      <c r="I52" s="46"/>
      <c r="J52" s="46"/>
      <c r="K52" s="46"/>
    </row>
    <row r="53" spans="1:11" hidden="1" x14ac:dyDescent="0.2">
      <c r="A53" s="94" t="s">
        <v>49</v>
      </c>
      <c r="B53" s="95"/>
      <c r="C53" s="95"/>
      <c r="D53" s="88"/>
      <c r="E53" s="67"/>
      <c r="F53" s="67" t="b">
        <v>1</v>
      </c>
      <c r="G53" s="46"/>
      <c r="H53" s="46"/>
      <c r="I53" s="46"/>
      <c r="J53" s="46"/>
      <c r="K53" s="46"/>
    </row>
    <row r="54" spans="1:11" hidden="1" x14ac:dyDescent="0.2">
      <c r="A54" s="96" t="s">
        <v>50</v>
      </c>
      <c r="B54" s="94"/>
      <c r="C54" s="94"/>
      <c r="D54" s="94"/>
      <c r="E54" s="67"/>
      <c r="F54" s="67" t="b">
        <v>0</v>
      </c>
      <c r="G54" s="46"/>
      <c r="H54" s="46"/>
      <c r="I54" s="46"/>
      <c r="J54" s="46"/>
      <c r="K54" s="46"/>
    </row>
    <row r="55" spans="1:11" hidden="1" x14ac:dyDescent="0.2">
      <c r="A55" s="100"/>
      <c r="B55" s="90">
        <f>COUNT(Travel!B12:B60)</f>
        <v>34</v>
      </c>
      <c r="C55" s="90"/>
      <c r="D55" s="90">
        <f>COUNTIF(Travel!D12:D60,"*")</f>
        <v>34</v>
      </c>
      <c r="E55" s="91"/>
      <c r="F55" s="91" t="b">
        <f>MIN(B55,D55)=MAX(B55,D55)</f>
        <v>1</v>
      </c>
      <c r="G55" s="46"/>
      <c r="H55" s="46"/>
      <c r="I55" s="46"/>
      <c r="J55" s="46"/>
      <c r="K55" s="46"/>
    </row>
    <row r="56" spans="1:11" hidden="1" x14ac:dyDescent="0.2">
      <c r="A56" s="100" t="s">
        <v>51</v>
      </c>
      <c r="B56" s="90">
        <f>COUNT(Travel!B65:B105)</f>
        <v>26</v>
      </c>
      <c r="C56" s="90"/>
      <c r="D56" s="90">
        <f>COUNTIF(Travel!D65:D105,"*")</f>
        <v>26</v>
      </c>
      <c r="E56" s="91"/>
      <c r="F56" s="91" t="b">
        <f>MIN(B56,D56)=MAX(B56,D56)</f>
        <v>1</v>
      </c>
    </row>
    <row r="57" spans="1:11" hidden="1" x14ac:dyDescent="0.2">
      <c r="A57" s="101"/>
      <c r="B57" s="90">
        <f>COUNT(Travel!B110:B118)</f>
        <v>6</v>
      </c>
      <c r="C57" s="90"/>
      <c r="D57" s="90">
        <f>COUNTIF(Travel!D110:D118,"*")</f>
        <v>6</v>
      </c>
      <c r="E57" s="91"/>
      <c r="F57" s="91" t="b">
        <f>MIN(B57,D57)=MAX(B57,D57)</f>
        <v>1</v>
      </c>
    </row>
    <row r="58" spans="1:11" hidden="1" x14ac:dyDescent="0.2">
      <c r="A58" s="102" t="s">
        <v>52</v>
      </c>
      <c r="B58" s="92">
        <f>COUNT(Hospitality!B11:B17)</f>
        <v>4</v>
      </c>
      <c r="C58" s="92"/>
      <c r="D58" s="92">
        <f>COUNTIF(Hospitality!D11:D17,"*")</f>
        <v>4</v>
      </c>
      <c r="E58" s="93"/>
      <c r="F58" s="93" t="b">
        <f>MIN(B58,D58)=MAX(B58,D58)</f>
        <v>1</v>
      </c>
    </row>
    <row r="59" spans="1:11" hidden="1" x14ac:dyDescent="0.2">
      <c r="A59" s="103" t="s">
        <v>53</v>
      </c>
      <c r="B59" s="91">
        <f>COUNT('All other expenses'!B11:B27)</f>
        <v>15</v>
      </c>
      <c r="C59" s="91"/>
      <c r="D59" s="91">
        <f>COUNTIF('All other expenses'!D11:D27,"*")</f>
        <v>15</v>
      </c>
      <c r="E59" s="91"/>
      <c r="F59" s="91" t="b">
        <f>MIN(B59,D59)=MAX(B59,D59)</f>
        <v>1</v>
      </c>
    </row>
    <row r="60" spans="1:11" hidden="1" x14ac:dyDescent="0.2">
      <c r="A60" s="102" t="s">
        <v>54</v>
      </c>
      <c r="B60" s="92">
        <f>COUNTIF('Gifts and benefits'!B11:B54,"*")</f>
        <v>41</v>
      </c>
      <c r="C60" s="92">
        <f>COUNTIF('Gifts and benefits'!C11:C54,"*")</f>
        <v>41</v>
      </c>
      <c r="D60" s="92"/>
      <c r="E60" s="92">
        <f>COUNTA('Gifts and benefits'!E11:E54)</f>
        <v>41</v>
      </c>
      <c r="F60" s="93"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73"/>
  <sheetViews>
    <sheetView zoomScaleNormal="100" workbookViewId="0">
      <selection activeCell="A123" sqref="A123:D130"/>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50" t="s">
        <v>55</v>
      </c>
      <c r="B1" s="150"/>
      <c r="C1" s="150"/>
      <c r="D1" s="150"/>
      <c r="E1" s="150"/>
      <c r="F1" s="46"/>
    </row>
    <row r="2" spans="1:6" ht="21" customHeight="1" x14ac:dyDescent="0.2">
      <c r="A2" s="4" t="s">
        <v>3</v>
      </c>
      <c r="B2" s="153" t="str">
        <f>'Summary and sign-off'!B2:F2</f>
        <v>Ministry of Foreign Affairs and Trade</v>
      </c>
      <c r="C2" s="153"/>
      <c r="D2" s="153"/>
      <c r="E2" s="153"/>
      <c r="F2" s="46"/>
    </row>
    <row r="3" spans="1:6" ht="21" customHeight="1" x14ac:dyDescent="0.2">
      <c r="A3" s="4" t="s">
        <v>56</v>
      </c>
      <c r="B3" s="153" t="str">
        <f>'Summary and sign-off'!B3:F3</f>
        <v>Chris Seed</v>
      </c>
      <c r="C3" s="153"/>
      <c r="D3" s="153"/>
      <c r="E3" s="153"/>
      <c r="F3" s="46"/>
    </row>
    <row r="4" spans="1:6" ht="21" customHeight="1" x14ac:dyDescent="0.2">
      <c r="A4" s="4" t="s">
        <v>57</v>
      </c>
      <c r="B4" s="153">
        <v>43647</v>
      </c>
      <c r="C4" s="153"/>
      <c r="D4" s="153"/>
      <c r="E4" s="153"/>
      <c r="F4" s="46"/>
    </row>
    <row r="5" spans="1:6" ht="21" customHeight="1" x14ac:dyDescent="0.2">
      <c r="A5" s="4" t="s">
        <v>58</v>
      </c>
      <c r="B5" s="153">
        <v>44012</v>
      </c>
      <c r="C5" s="153"/>
      <c r="D5" s="153"/>
      <c r="E5" s="153"/>
      <c r="F5" s="46"/>
    </row>
    <row r="6" spans="1:6" ht="21" customHeight="1" x14ac:dyDescent="0.2">
      <c r="A6" s="4" t="s">
        <v>59</v>
      </c>
      <c r="B6" s="148" t="s">
        <v>27</v>
      </c>
      <c r="C6" s="148"/>
      <c r="D6" s="148"/>
      <c r="E6" s="148"/>
      <c r="F6" s="46"/>
    </row>
    <row r="7" spans="1:6" ht="21" customHeight="1" x14ac:dyDescent="0.2">
      <c r="A7" s="4" t="s">
        <v>7</v>
      </c>
      <c r="B7" s="148" t="s">
        <v>29</v>
      </c>
      <c r="C7" s="148"/>
      <c r="D7" s="148"/>
      <c r="E7" s="148"/>
      <c r="F7" s="46"/>
    </row>
    <row r="8" spans="1:6" ht="36" customHeight="1" x14ac:dyDescent="0.2">
      <c r="A8" s="156" t="s">
        <v>60</v>
      </c>
      <c r="B8" s="157"/>
      <c r="C8" s="157"/>
      <c r="D8" s="157"/>
      <c r="E8" s="157"/>
      <c r="F8" s="22"/>
    </row>
    <row r="9" spans="1:6" ht="36" customHeight="1" x14ac:dyDescent="0.2">
      <c r="A9" s="158" t="s">
        <v>61</v>
      </c>
      <c r="B9" s="159"/>
      <c r="C9" s="159"/>
      <c r="D9" s="159"/>
      <c r="E9" s="159"/>
      <c r="F9" s="22"/>
    </row>
    <row r="10" spans="1:6" ht="24.75" customHeight="1" x14ac:dyDescent="0.2">
      <c r="A10" s="155" t="s">
        <v>62</v>
      </c>
      <c r="B10" s="160"/>
      <c r="C10" s="155"/>
      <c r="D10" s="155"/>
      <c r="E10" s="155"/>
      <c r="F10" s="47"/>
    </row>
    <row r="11" spans="1:6" ht="27" customHeight="1" x14ac:dyDescent="0.2">
      <c r="A11" s="35" t="s">
        <v>63</v>
      </c>
      <c r="B11" s="35" t="s">
        <v>64</v>
      </c>
      <c r="C11" s="35" t="s">
        <v>65</v>
      </c>
      <c r="D11" s="35" t="s">
        <v>66</v>
      </c>
      <c r="E11" s="35" t="s">
        <v>67</v>
      </c>
      <c r="F11" s="48"/>
    </row>
    <row r="12" spans="1:6" s="68" customFormat="1" hidden="1" x14ac:dyDescent="0.2">
      <c r="A12" s="111"/>
      <c r="B12" s="112"/>
      <c r="C12" s="113"/>
      <c r="D12" s="113"/>
      <c r="E12" s="114"/>
      <c r="F12" s="1"/>
    </row>
    <row r="13" spans="1:6" s="68" customFormat="1" x14ac:dyDescent="0.2">
      <c r="A13" s="133"/>
      <c r="B13" s="134"/>
      <c r="C13" s="135"/>
      <c r="D13" s="135"/>
      <c r="E13" s="136"/>
      <c r="F13" s="1"/>
    </row>
    <row r="14" spans="1:6" s="68" customFormat="1" x14ac:dyDescent="0.2">
      <c r="A14" s="133" t="s">
        <v>111</v>
      </c>
      <c r="B14" s="134"/>
      <c r="C14" s="135" t="s">
        <v>167</v>
      </c>
      <c r="D14" s="135"/>
      <c r="E14" s="136" t="s">
        <v>114</v>
      </c>
      <c r="F14" s="1"/>
    </row>
    <row r="15" spans="1:6" s="68" customFormat="1" x14ac:dyDescent="0.2">
      <c r="A15" s="133"/>
      <c r="B15" s="134">
        <v>7534.03</v>
      </c>
      <c r="C15" s="135"/>
      <c r="D15" s="135" t="s">
        <v>138</v>
      </c>
      <c r="E15" s="136"/>
      <c r="F15" s="1"/>
    </row>
    <row r="16" spans="1:6" s="68" customFormat="1" x14ac:dyDescent="0.2">
      <c r="A16" s="133"/>
      <c r="B16" s="134">
        <v>34.35</v>
      </c>
      <c r="C16" s="135"/>
      <c r="D16" s="135" t="s">
        <v>112</v>
      </c>
      <c r="E16" s="136"/>
      <c r="F16" s="1"/>
    </row>
    <row r="17" spans="1:6" s="68" customFormat="1" x14ac:dyDescent="0.2">
      <c r="A17" s="133"/>
      <c r="B17" s="134">
        <v>566.11</v>
      </c>
      <c r="C17" s="135"/>
      <c r="D17" s="135" t="s">
        <v>117</v>
      </c>
      <c r="E17" s="136"/>
      <c r="F17" s="1"/>
    </row>
    <row r="18" spans="1:6" s="68" customFormat="1" x14ac:dyDescent="0.2">
      <c r="A18" s="133"/>
      <c r="B18" s="134">
        <v>72.739999999999995</v>
      </c>
      <c r="C18" s="135"/>
      <c r="D18" s="135" t="s">
        <v>115</v>
      </c>
      <c r="E18" s="136"/>
      <c r="F18" s="1"/>
    </row>
    <row r="19" spans="1:6" s="68" customFormat="1" ht="12.75" customHeight="1" x14ac:dyDescent="0.2">
      <c r="A19" s="133"/>
      <c r="B19" s="134"/>
      <c r="C19" s="135"/>
      <c r="D19" s="135"/>
      <c r="E19" s="136"/>
      <c r="F19" s="1"/>
    </row>
    <row r="20" spans="1:6" s="68" customFormat="1" ht="12.75" customHeight="1" x14ac:dyDescent="0.2">
      <c r="A20" s="133" t="s">
        <v>116</v>
      </c>
      <c r="B20" s="134"/>
      <c r="C20" s="135" t="s">
        <v>168</v>
      </c>
      <c r="D20" s="135"/>
      <c r="E20" s="136" t="s">
        <v>113</v>
      </c>
      <c r="F20" s="1"/>
    </row>
    <row r="21" spans="1:6" s="68" customFormat="1" ht="12.75" customHeight="1" x14ac:dyDescent="0.2">
      <c r="A21" s="133"/>
      <c r="B21" s="134">
        <v>638.63</v>
      </c>
      <c r="C21" s="135"/>
      <c r="D21" s="135" t="s">
        <v>139</v>
      </c>
      <c r="E21" s="136"/>
      <c r="F21" s="1"/>
    </row>
    <row r="22" spans="1:6" s="68" customFormat="1" ht="12.75" customHeight="1" x14ac:dyDescent="0.2">
      <c r="A22" s="133"/>
      <c r="B22" s="134">
        <v>49.14</v>
      </c>
      <c r="C22" s="135"/>
      <c r="D22" s="135" t="s">
        <v>112</v>
      </c>
      <c r="E22" s="136"/>
      <c r="F22" s="1"/>
    </row>
    <row r="23" spans="1:6" s="68" customFormat="1" ht="12.75" customHeight="1" x14ac:dyDescent="0.2">
      <c r="A23" s="133"/>
      <c r="B23" s="134">
        <v>437.99</v>
      </c>
      <c r="C23" s="135"/>
      <c r="D23" s="135" t="s">
        <v>156</v>
      </c>
      <c r="E23" s="136"/>
      <c r="F23" s="1"/>
    </row>
    <row r="24" spans="1:6" s="68" customFormat="1" ht="12.75" customHeight="1" x14ac:dyDescent="0.2">
      <c r="A24" s="133"/>
      <c r="B24" s="134">
        <v>38.28</v>
      </c>
      <c r="C24" s="135"/>
      <c r="D24" s="135" t="s">
        <v>118</v>
      </c>
      <c r="E24" s="136"/>
      <c r="F24" s="1"/>
    </row>
    <row r="25" spans="1:6" s="68" customFormat="1" ht="12.75" customHeight="1" x14ac:dyDescent="0.2">
      <c r="A25" s="133"/>
      <c r="B25" s="134">
        <v>33.83</v>
      </c>
      <c r="C25" s="135"/>
      <c r="D25" s="135" t="s">
        <v>130</v>
      </c>
      <c r="E25" s="136"/>
      <c r="F25" s="1"/>
    </row>
    <row r="26" spans="1:6" s="68" customFormat="1" ht="12.75" customHeight="1" x14ac:dyDescent="0.2">
      <c r="A26" s="133"/>
      <c r="B26" s="134"/>
      <c r="C26" s="135"/>
      <c r="D26" s="135"/>
      <c r="E26" s="136"/>
      <c r="F26" s="1"/>
    </row>
    <row r="27" spans="1:6" s="68" customFormat="1" ht="12.75" customHeight="1" x14ac:dyDescent="0.2">
      <c r="A27" s="133" t="s">
        <v>131</v>
      </c>
      <c r="B27" s="134"/>
      <c r="C27" s="135" t="s">
        <v>258</v>
      </c>
      <c r="D27" s="135"/>
      <c r="E27" s="136"/>
      <c r="F27" s="1"/>
    </row>
    <row r="28" spans="1:6" s="68" customFormat="1" ht="12.75" customHeight="1" x14ac:dyDescent="0.2">
      <c r="A28" s="133"/>
      <c r="B28" s="134">
        <v>13301.03</v>
      </c>
      <c r="C28" s="135"/>
      <c r="D28" s="135" t="s">
        <v>140</v>
      </c>
      <c r="E28" s="136" t="s">
        <v>132</v>
      </c>
      <c r="F28" s="1"/>
    </row>
    <row r="29" spans="1:6" s="68" customFormat="1" ht="12.75" customHeight="1" x14ac:dyDescent="0.2">
      <c r="A29" s="133"/>
      <c r="B29" s="134">
        <v>205.35</v>
      </c>
      <c r="C29" s="135"/>
      <c r="D29" s="135" t="s">
        <v>169</v>
      </c>
      <c r="E29" s="136"/>
      <c r="F29" s="1"/>
    </row>
    <row r="30" spans="1:6" s="68" customFormat="1" ht="26.25" customHeight="1" x14ac:dyDescent="0.2">
      <c r="A30" s="133"/>
      <c r="B30" s="134">
        <v>5199.1000000000004</v>
      </c>
      <c r="C30" s="135"/>
      <c r="D30" s="135" t="s">
        <v>254</v>
      </c>
      <c r="E30" s="136"/>
      <c r="F30" s="1"/>
    </row>
    <row r="31" spans="1:6" s="68" customFormat="1" ht="12.75" customHeight="1" x14ac:dyDescent="0.2">
      <c r="A31" s="133"/>
      <c r="B31" s="134">
        <v>12.92</v>
      </c>
      <c r="C31" s="135"/>
      <c r="D31" s="135" t="s">
        <v>134</v>
      </c>
      <c r="E31" s="136"/>
      <c r="F31" s="1"/>
    </row>
    <row r="32" spans="1:6" s="68" customFormat="1" ht="12.75" customHeight="1" x14ac:dyDescent="0.2">
      <c r="A32" s="133"/>
      <c r="B32" s="134">
        <v>29.11</v>
      </c>
      <c r="C32" s="135"/>
      <c r="D32" s="135" t="s">
        <v>133</v>
      </c>
      <c r="E32" s="136"/>
      <c r="F32" s="1"/>
    </row>
    <row r="33" spans="1:6" s="68" customFormat="1" x14ac:dyDescent="0.2">
      <c r="A33" s="137"/>
      <c r="B33" s="134">
        <v>8.26</v>
      </c>
      <c r="C33" s="135"/>
      <c r="D33" s="135" t="s">
        <v>135</v>
      </c>
      <c r="E33" s="136"/>
      <c r="F33" s="1"/>
    </row>
    <row r="34" spans="1:6" s="68" customFormat="1" x14ac:dyDescent="0.2">
      <c r="A34" s="137"/>
      <c r="B34" s="134"/>
      <c r="C34" s="135"/>
      <c r="D34" s="135"/>
      <c r="E34" s="136"/>
      <c r="F34" s="1"/>
    </row>
    <row r="35" spans="1:6" s="68" customFormat="1" x14ac:dyDescent="0.2">
      <c r="A35" s="137" t="s">
        <v>148</v>
      </c>
      <c r="B35" s="134"/>
      <c r="C35" s="135" t="s">
        <v>149</v>
      </c>
      <c r="D35" s="135"/>
      <c r="E35" s="136"/>
      <c r="F35" s="1"/>
    </row>
    <row r="36" spans="1:6" s="68" customFormat="1" ht="25.5" x14ac:dyDescent="0.2">
      <c r="A36" s="137"/>
      <c r="B36" s="134">
        <v>6537.41</v>
      </c>
      <c r="C36" s="135"/>
      <c r="D36" s="135" t="s">
        <v>150</v>
      </c>
      <c r="E36" s="136"/>
      <c r="F36" s="1"/>
    </row>
    <row r="37" spans="1:6" s="68" customFormat="1" x14ac:dyDescent="0.2">
      <c r="A37" s="137"/>
      <c r="B37" s="134">
        <v>40</v>
      </c>
      <c r="C37" s="135"/>
      <c r="D37" s="135" t="s">
        <v>121</v>
      </c>
      <c r="E37" s="136"/>
      <c r="F37" s="1"/>
    </row>
    <row r="38" spans="1:6" s="68" customFormat="1" x14ac:dyDescent="0.2">
      <c r="A38" s="137"/>
      <c r="B38" s="134">
        <v>277.74</v>
      </c>
      <c r="C38" s="135"/>
      <c r="D38" s="135" t="s">
        <v>120</v>
      </c>
      <c r="E38" s="136" t="s">
        <v>155</v>
      </c>
      <c r="F38" s="1"/>
    </row>
    <row r="39" spans="1:6" s="68" customFormat="1" x14ac:dyDescent="0.2">
      <c r="A39" s="137"/>
      <c r="B39" s="134">
        <v>86.08</v>
      </c>
      <c r="C39" s="135"/>
      <c r="D39" s="135" t="s">
        <v>151</v>
      </c>
      <c r="E39" s="136"/>
      <c r="F39" s="1"/>
    </row>
    <row r="40" spans="1:6" s="68" customFormat="1" x14ac:dyDescent="0.2">
      <c r="A40" s="137"/>
      <c r="B40" s="134">
        <v>50.76</v>
      </c>
      <c r="C40" s="135"/>
      <c r="D40" s="135" t="s">
        <v>152</v>
      </c>
      <c r="E40" s="136"/>
      <c r="F40" s="1"/>
    </row>
    <row r="41" spans="1:6" s="68" customFormat="1" x14ac:dyDescent="0.2">
      <c r="A41" s="137"/>
      <c r="B41" s="134">
        <v>495.7</v>
      </c>
      <c r="C41" s="135"/>
      <c r="D41" s="135" t="s">
        <v>120</v>
      </c>
      <c r="E41" s="136" t="s">
        <v>154</v>
      </c>
      <c r="F41" s="1"/>
    </row>
    <row r="42" spans="1:6" s="68" customFormat="1" x14ac:dyDescent="0.2">
      <c r="A42" s="137"/>
      <c r="B42" s="134">
        <v>400.23</v>
      </c>
      <c r="C42" s="135"/>
      <c r="D42" s="135" t="s">
        <v>156</v>
      </c>
      <c r="E42" s="136" t="s">
        <v>113</v>
      </c>
      <c r="F42" s="1"/>
    </row>
    <row r="43" spans="1:6" s="68" customFormat="1" x14ac:dyDescent="0.2">
      <c r="A43" s="137"/>
      <c r="B43" s="134">
        <v>86.13</v>
      </c>
      <c r="C43" s="135"/>
      <c r="D43" s="135" t="s">
        <v>153</v>
      </c>
      <c r="E43" s="136"/>
      <c r="F43" s="1"/>
    </row>
    <row r="44" spans="1:6" s="68" customFormat="1" x14ac:dyDescent="0.2">
      <c r="A44" s="137"/>
      <c r="B44" s="134">
        <v>62.44</v>
      </c>
      <c r="C44" s="135"/>
      <c r="D44" s="135" t="s">
        <v>130</v>
      </c>
      <c r="E44" s="136"/>
      <c r="F44" s="1"/>
    </row>
    <row r="45" spans="1:6" s="68" customFormat="1" x14ac:dyDescent="0.2">
      <c r="A45" s="137"/>
      <c r="B45" s="134"/>
      <c r="C45" s="135"/>
      <c r="D45" s="135"/>
      <c r="E45" s="136"/>
      <c r="F45" s="1"/>
    </row>
    <row r="46" spans="1:6" s="68" customFormat="1" x14ac:dyDescent="0.2">
      <c r="A46" s="137" t="s">
        <v>212</v>
      </c>
      <c r="B46" s="134"/>
      <c r="C46" s="135" t="s">
        <v>213</v>
      </c>
      <c r="D46" s="135"/>
      <c r="E46" s="136" t="s">
        <v>216</v>
      </c>
      <c r="F46" s="1"/>
    </row>
    <row r="47" spans="1:6" s="68" customFormat="1" x14ac:dyDescent="0.2">
      <c r="A47" s="137"/>
      <c r="B47" s="134">
        <v>1094.21</v>
      </c>
      <c r="C47" s="135"/>
      <c r="D47" s="135" t="s">
        <v>219</v>
      </c>
      <c r="E47" s="136"/>
      <c r="F47" s="1"/>
    </row>
    <row r="48" spans="1:6" s="68" customFormat="1" x14ac:dyDescent="0.2">
      <c r="A48" s="137"/>
      <c r="B48" s="134">
        <v>45.57</v>
      </c>
      <c r="C48" s="135"/>
      <c r="D48" s="135" t="s">
        <v>112</v>
      </c>
      <c r="E48" s="136"/>
      <c r="F48" s="1"/>
    </row>
    <row r="49" spans="1:6" s="68" customFormat="1" x14ac:dyDescent="0.2">
      <c r="A49" s="137"/>
      <c r="B49" s="134">
        <v>654.87</v>
      </c>
      <c r="C49" s="135"/>
      <c r="D49" s="135" t="s">
        <v>214</v>
      </c>
      <c r="E49" s="136"/>
      <c r="F49" s="1"/>
    </row>
    <row r="50" spans="1:6" s="68" customFormat="1" x14ac:dyDescent="0.2">
      <c r="A50" s="137"/>
      <c r="B50" s="134">
        <v>34.53</v>
      </c>
      <c r="C50" s="135"/>
      <c r="D50" s="135" t="s">
        <v>130</v>
      </c>
      <c r="E50" s="136"/>
      <c r="F50" s="1"/>
    </row>
    <row r="51" spans="1:6" s="68" customFormat="1" x14ac:dyDescent="0.2">
      <c r="A51" s="137"/>
      <c r="B51" s="134"/>
      <c r="C51" s="135"/>
      <c r="D51" s="135"/>
      <c r="E51" s="136"/>
      <c r="F51" s="1"/>
    </row>
    <row r="52" spans="1:6" s="68" customFormat="1" x14ac:dyDescent="0.2">
      <c r="A52" s="137" t="s">
        <v>217</v>
      </c>
      <c r="B52" s="134"/>
      <c r="C52" s="135" t="s">
        <v>210</v>
      </c>
      <c r="D52" s="135"/>
      <c r="E52" s="136" t="s">
        <v>215</v>
      </c>
      <c r="F52" s="1"/>
    </row>
    <row r="53" spans="1:6" s="68" customFormat="1" x14ac:dyDescent="0.2">
      <c r="A53" s="137"/>
      <c r="B53" s="134">
        <v>33.1</v>
      </c>
      <c r="C53" s="135"/>
      <c r="D53" s="135" t="s">
        <v>218</v>
      </c>
      <c r="E53" s="136"/>
      <c r="F53" s="1"/>
    </row>
    <row r="54" spans="1:6" s="68" customFormat="1" x14ac:dyDescent="0.2">
      <c r="A54" s="137"/>
      <c r="B54" s="134">
        <v>364.25</v>
      </c>
      <c r="C54" s="135"/>
      <c r="D54" s="135" t="s">
        <v>222</v>
      </c>
      <c r="E54" s="136"/>
      <c r="F54" s="1"/>
    </row>
    <row r="55" spans="1:6" s="68" customFormat="1" x14ac:dyDescent="0.2">
      <c r="A55" s="137"/>
      <c r="B55" s="134">
        <v>1055</v>
      </c>
      <c r="C55" s="135"/>
      <c r="D55" s="135" t="s">
        <v>228</v>
      </c>
      <c r="E55" s="136" t="s">
        <v>226</v>
      </c>
      <c r="F55" s="1"/>
    </row>
    <row r="56" spans="1:6" s="68" customFormat="1" x14ac:dyDescent="0.2">
      <c r="A56" s="137"/>
      <c r="B56" s="134">
        <v>201.36</v>
      </c>
      <c r="C56" s="135"/>
      <c r="D56" s="135" t="s">
        <v>225</v>
      </c>
      <c r="E56" s="136"/>
      <c r="F56" s="1"/>
    </row>
    <row r="57" spans="1:6" s="68" customFormat="1" x14ac:dyDescent="0.2">
      <c r="A57" s="137"/>
      <c r="B57" s="134">
        <v>107.56</v>
      </c>
      <c r="C57" s="135"/>
      <c r="D57" s="135" t="s">
        <v>232</v>
      </c>
      <c r="E57" s="136" t="s">
        <v>226</v>
      </c>
      <c r="F57" s="1"/>
    </row>
    <row r="58" spans="1:6" s="68" customFormat="1" x14ac:dyDescent="0.2">
      <c r="A58" s="137"/>
      <c r="B58" s="134">
        <v>252.78</v>
      </c>
      <c r="C58" s="135"/>
      <c r="D58" s="135" t="s">
        <v>120</v>
      </c>
      <c r="E58" s="136" t="s">
        <v>110</v>
      </c>
      <c r="F58" s="1"/>
    </row>
    <row r="59" spans="1:6" s="68" customFormat="1" x14ac:dyDescent="0.2">
      <c r="A59" s="137"/>
      <c r="B59" s="134"/>
      <c r="C59" s="135"/>
      <c r="D59" s="135"/>
      <c r="E59" s="136"/>
      <c r="F59" s="1"/>
    </row>
    <row r="60" spans="1:6" s="68" customFormat="1" hidden="1" x14ac:dyDescent="0.2">
      <c r="A60" s="120"/>
      <c r="B60" s="121"/>
      <c r="C60" s="122"/>
      <c r="D60" s="122"/>
      <c r="E60" s="123"/>
      <c r="F60" s="1"/>
    </row>
    <row r="61" spans="1:6" ht="19.5" customHeight="1" x14ac:dyDescent="0.2">
      <c r="A61" s="86" t="s">
        <v>68</v>
      </c>
      <c r="B61" s="87">
        <f>SUM(B12:B60)</f>
        <v>40040.589999999989</v>
      </c>
      <c r="C61" s="144" t="str">
        <f>IF(SUBTOTAL(3,B12:B60)=SUBTOTAL(103,B12:B60),'Summary and sign-off'!$A$48,'Summary and sign-off'!$A$49)</f>
        <v>Check - there are no hidden rows with data</v>
      </c>
      <c r="D61" s="154" t="str">
        <f>IF('Summary and sign-off'!F55='Summary and sign-off'!F54,'Summary and sign-off'!A51,'Summary and sign-off'!A50)</f>
        <v>Check - each entry provides sufficient information</v>
      </c>
      <c r="E61" s="154"/>
      <c r="F61" s="46"/>
    </row>
    <row r="62" spans="1:6" ht="10.5" customHeight="1" x14ac:dyDescent="0.2">
      <c r="A62" s="27"/>
      <c r="B62" s="22"/>
      <c r="C62" s="27"/>
      <c r="D62" s="27"/>
      <c r="E62" s="27"/>
      <c r="F62" s="27"/>
    </row>
    <row r="63" spans="1:6" ht="24.75" customHeight="1" x14ac:dyDescent="0.2">
      <c r="A63" s="155" t="s">
        <v>69</v>
      </c>
      <c r="B63" s="155"/>
      <c r="C63" s="155"/>
      <c r="D63" s="155"/>
      <c r="E63" s="155"/>
      <c r="F63" s="47"/>
    </row>
    <row r="64" spans="1:6" ht="27" customHeight="1" x14ac:dyDescent="0.2">
      <c r="A64" s="35" t="s">
        <v>63</v>
      </c>
      <c r="B64" s="35" t="s">
        <v>13</v>
      </c>
      <c r="C64" s="35" t="s">
        <v>70</v>
      </c>
      <c r="D64" s="35" t="s">
        <v>66</v>
      </c>
      <c r="E64" s="35" t="s">
        <v>67</v>
      </c>
      <c r="F64" s="48"/>
    </row>
    <row r="65" spans="1:6" s="68" customFormat="1" hidden="1" x14ac:dyDescent="0.2">
      <c r="A65" s="111"/>
      <c r="B65" s="112"/>
      <c r="C65" s="113"/>
      <c r="D65" s="113"/>
      <c r="E65" s="114"/>
      <c r="F65" s="1"/>
    </row>
    <row r="66" spans="1:6" s="68" customFormat="1" x14ac:dyDescent="0.2">
      <c r="A66" s="145">
        <v>43682</v>
      </c>
      <c r="B66" s="134"/>
      <c r="C66" s="135" t="s">
        <v>164</v>
      </c>
      <c r="D66" s="135"/>
      <c r="E66" s="136" t="s">
        <v>110</v>
      </c>
      <c r="F66" s="1"/>
    </row>
    <row r="67" spans="1:6" s="68" customFormat="1" x14ac:dyDescent="0.2">
      <c r="A67" s="133"/>
      <c r="B67" s="134">
        <v>451.22</v>
      </c>
      <c r="C67" s="135"/>
      <c r="D67" s="135" t="s">
        <v>141</v>
      </c>
      <c r="E67" s="136"/>
      <c r="F67" s="1"/>
    </row>
    <row r="68" spans="1:6" s="68" customFormat="1" x14ac:dyDescent="0.2">
      <c r="A68" s="133"/>
      <c r="B68" s="134">
        <v>107.38</v>
      </c>
      <c r="C68" s="135"/>
      <c r="D68" s="135" t="s">
        <v>142</v>
      </c>
      <c r="E68" s="136"/>
      <c r="F68" s="1"/>
    </row>
    <row r="69" spans="1:6" s="68" customFormat="1" x14ac:dyDescent="0.2">
      <c r="A69" s="133"/>
      <c r="B69" s="134">
        <v>257.48</v>
      </c>
      <c r="C69" s="135"/>
      <c r="D69" s="135" t="s">
        <v>120</v>
      </c>
      <c r="E69" s="136"/>
      <c r="F69" s="1"/>
    </row>
    <row r="70" spans="1:6" s="68" customFormat="1" x14ac:dyDescent="0.2">
      <c r="A70" s="133"/>
      <c r="B70" s="134"/>
      <c r="C70" s="135"/>
      <c r="D70" s="135"/>
      <c r="E70" s="136"/>
      <c r="F70" s="1"/>
    </row>
    <row r="71" spans="1:6" s="68" customFormat="1" x14ac:dyDescent="0.2">
      <c r="A71" s="133" t="s">
        <v>119</v>
      </c>
      <c r="B71" s="134"/>
      <c r="C71" s="135" t="s">
        <v>163</v>
      </c>
      <c r="D71" s="135"/>
      <c r="E71" s="136"/>
      <c r="F71" s="1"/>
    </row>
    <row r="72" spans="1:6" s="68" customFormat="1" x14ac:dyDescent="0.2">
      <c r="A72" s="133"/>
      <c r="B72" s="134">
        <v>621.86</v>
      </c>
      <c r="C72" s="135"/>
      <c r="D72" s="135" t="s">
        <v>141</v>
      </c>
      <c r="E72" s="136"/>
      <c r="F72" s="1"/>
    </row>
    <row r="73" spans="1:6" s="68" customFormat="1" x14ac:dyDescent="0.2">
      <c r="A73" s="133"/>
      <c r="B73" s="134">
        <v>43.13</v>
      </c>
      <c r="C73" s="135"/>
      <c r="D73" s="135" t="s">
        <v>121</v>
      </c>
      <c r="E73" s="136"/>
      <c r="F73" s="1"/>
    </row>
    <row r="74" spans="1:6" s="68" customFormat="1" x14ac:dyDescent="0.2">
      <c r="A74" s="133"/>
      <c r="B74" s="134">
        <v>78.17</v>
      </c>
      <c r="C74" s="135"/>
      <c r="D74" s="135" t="s">
        <v>142</v>
      </c>
      <c r="E74" s="136"/>
      <c r="F74" s="1"/>
    </row>
    <row r="75" spans="1:6" s="68" customFormat="1" x14ac:dyDescent="0.2">
      <c r="A75" s="133"/>
      <c r="B75" s="134">
        <v>233.91</v>
      </c>
      <c r="C75" s="135"/>
      <c r="D75" s="135" t="s">
        <v>120</v>
      </c>
      <c r="E75" s="136"/>
      <c r="F75" s="1"/>
    </row>
    <row r="76" spans="1:6" s="68" customFormat="1" x14ac:dyDescent="0.2">
      <c r="A76" s="133"/>
      <c r="B76" s="134">
        <v>75.569999999999993</v>
      </c>
      <c r="C76" s="135"/>
      <c r="D76" s="135" t="s">
        <v>137</v>
      </c>
      <c r="E76" s="136"/>
      <c r="F76" s="1"/>
    </row>
    <row r="77" spans="1:6" s="68" customFormat="1" x14ac:dyDescent="0.2">
      <c r="A77" s="133"/>
      <c r="B77" s="134">
        <v>26.61</v>
      </c>
      <c r="C77" s="135"/>
      <c r="D77" s="135" t="s">
        <v>115</v>
      </c>
      <c r="E77" s="136"/>
      <c r="F77" s="1"/>
    </row>
    <row r="78" spans="1:6" s="68" customFormat="1" x14ac:dyDescent="0.2">
      <c r="A78" s="133"/>
      <c r="B78" s="134"/>
      <c r="C78" s="135"/>
      <c r="D78" s="135"/>
      <c r="E78" s="136"/>
      <c r="F78" s="1"/>
    </row>
    <row r="79" spans="1:6" s="68" customFormat="1" ht="25.5" x14ac:dyDescent="0.2">
      <c r="A79" s="145">
        <v>43754</v>
      </c>
      <c r="B79" s="134"/>
      <c r="C79" s="135" t="s">
        <v>162</v>
      </c>
      <c r="D79" s="135"/>
      <c r="E79" s="136"/>
      <c r="F79" s="1"/>
    </row>
    <row r="80" spans="1:6" s="68" customFormat="1" x14ac:dyDescent="0.2">
      <c r="A80" s="133"/>
      <c r="B80" s="134">
        <v>595.20000000000005</v>
      </c>
      <c r="C80" s="135"/>
      <c r="D80" s="135" t="s">
        <v>145</v>
      </c>
      <c r="E80" s="136"/>
      <c r="F80" s="1"/>
    </row>
    <row r="81" spans="1:6" s="68" customFormat="1" x14ac:dyDescent="0.2">
      <c r="A81" s="133"/>
      <c r="B81" s="134">
        <v>37.04</v>
      </c>
      <c r="C81" s="135"/>
      <c r="D81" s="135" t="s">
        <v>146</v>
      </c>
      <c r="E81" s="136"/>
      <c r="F81" s="1"/>
    </row>
    <row r="82" spans="1:6" s="68" customFormat="1" x14ac:dyDescent="0.2">
      <c r="A82" s="133"/>
      <c r="B82" s="134">
        <v>39.130000000000003</v>
      </c>
      <c r="C82" s="135"/>
      <c r="D82" s="135" t="s">
        <v>147</v>
      </c>
      <c r="E82" s="136"/>
      <c r="F82" s="1"/>
    </row>
    <row r="83" spans="1:6" s="68" customFormat="1" x14ac:dyDescent="0.2">
      <c r="A83" s="133"/>
      <c r="B83" s="134"/>
      <c r="C83" s="135"/>
      <c r="D83" s="135"/>
      <c r="E83" s="136"/>
      <c r="F83" s="1"/>
    </row>
    <row r="84" spans="1:6" s="68" customFormat="1" x14ac:dyDescent="0.2">
      <c r="A84" s="133" t="s">
        <v>157</v>
      </c>
      <c r="B84" s="134"/>
      <c r="C84" s="135" t="s">
        <v>166</v>
      </c>
      <c r="D84" s="135"/>
      <c r="E84" s="136"/>
      <c r="F84" s="1"/>
    </row>
    <row r="85" spans="1:6" s="68" customFormat="1" x14ac:dyDescent="0.2">
      <c r="A85" s="133"/>
      <c r="B85" s="134">
        <v>633.82000000000005</v>
      </c>
      <c r="C85" s="135"/>
      <c r="D85" s="135" t="s">
        <v>141</v>
      </c>
      <c r="E85" s="136"/>
      <c r="F85" s="1"/>
    </row>
    <row r="86" spans="1:6" s="68" customFormat="1" x14ac:dyDescent="0.2">
      <c r="A86" s="133"/>
      <c r="B86" s="134">
        <v>390.95</v>
      </c>
      <c r="C86" s="135"/>
      <c r="D86" s="135" t="s">
        <v>156</v>
      </c>
      <c r="E86" s="136"/>
      <c r="F86" s="1"/>
    </row>
    <row r="87" spans="1:6" s="68" customFormat="1" x14ac:dyDescent="0.2">
      <c r="A87" s="133"/>
      <c r="B87" s="134">
        <v>118.25</v>
      </c>
      <c r="C87" s="135"/>
      <c r="D87" s="135" t="s">
        <v>142</v>
      </c>
      <c r="E87" s="136"/>
      <c r="F87" s="1"/>
    </row>
    <row r="88" spans="1:6" s="68" customFormat="1" x14ac:dyDescent="0.2">
      <c r="A88" s="133"/>
      <c r="B88" s="134">
        <v>80.7</v>
      </c>
      <c r="C88" s="135"/>
      <c r="D88" s="135" t="s">
        <v>158</v>
      </c>
      <c r="E88" s="136"/>
      <c r="F88" s="1"/>
    </row>
    <row r="89" spans="1:6" s="68" customFormat="1" x14ac:dyDescent="0.2">
      <c r="A89" s="133"/>
      <c r="B89" s="134">
        <v>36.520000000000003</v>
      </c>
      <c r="C89" s="135"/>
      <c r="D89" s="135" t="s">
        <v>259</v>
      </c>
      <c r="E89" s="136"/>
      <c r="F89" s="1"/>
    </row>
    <row r="90" spans="1:6" s="68" customFormat="1" x14ac:dyDescent="0.2">
      <c r="A90" s="133"/>
      <c r="B90" s="134"/>
      <c r="C90" s="135"/>
      <c r="D90" s="135"/>
      <c r="E90" s="136"/>
      <c r="F90" s="1"/>
    </row>
    <row r="91" spans="1:6" s="68" customFormat="1" x14ac:dyDescent="0.2">
      <c r="A91" s="133" t="s">
        <v>161</v>
      </c>
      <c r="B91" s="134"/>
      <c r="C91" s="135" t="s">
        <v>165</v>
      </c>
      <c r="D91" s="135"/>
      <c r="E91" s="136"/>
      <c r="F91" s="1"/>
    </row>
    <row r="92" spans="1:6" s="68" customFormat="1" x14ac:dyDescent="0.2">
      <c r="A92" s="133"/>
      <c r="B92" s="134">
        <v>477.33</v>
      </c>
      <c r="C92" s="135"/>
      <c r="D92" s="135" t="s">
        <v>141</v>
      </c>
      <c r="E92" s="136"/>
      <c r="F92" s="1"/>
    </row>
    <row r="93" spans="1:6" s="68" customFormat="1" x14ac:dyDescent="0.2">
      <c r="A93" s="133"/>
      <c r="B93" s="134">
        <v>48.61</v>
      </c>
      <c r="C93" s="135"/>
      <c r="D93" s="135" t="s">
        <v>121</v>
      </c>
      <c r="E93" s="136"/>
      <c r="F93" s="1"/>
    </row>
    <row r="94" spans="1:6" s="68" customFormat="1" x14ac:dyDescent="0.2">
      <c r="A94" s="133"/>
      <c r="B94" s="134">
        <v>96.4</v>
      </c>
      <c r="C94" s="135"/>
      <c r="D94" s="135" t="s">
        <v>159</v>
      </c>
      <c r="E94" s="136"/>
      <c r="F94" s="1"/>
    </row>
    <row r="95" spans="1:6" s="68" customFormat="1" x14ac:dyDescent="0.2">
      <c r="A95" s="133"/>
      <c r="B95" s="134">
        <v>499</v>
      </c>
      <c r="C95" s="135"/>
      <c r="D95" s="135" t="s">
        <v>160</v>
      </c>
      <c r="E95" s="136"/>
      <c r="F95" s="1"/>
    </row>
    <row r="96" spans="1:6" s="68" customFormat="1" x14ac:dyDescent="0.2">
      <c r="A96" s="133"/>
      <c r="B96" s="134">
        <v>91.65</v>
      </c>
      <c r="C96" s="135"/>
      <c r="D96" s="135" t="s">
        <v>158</v>
      </c>
      <c r="E96" s="136"/>
      <c r="F96" s="1"/>
    </row>
    <row r="97" spans="1:6" s="68" customFormat="1" x14ac:dyDescent="0.2">
      <c r="A97" s="133"/>
      <c r="B97" s="134">
        <v>38.61</v>
      </c>
      <c r="C97" s="135"/>
      <c r="D97" s="135" t="s">
        <v>130</v>
      </c>
      <c r="E97" s="136"/>
      <c r="F97" s="1"/>
    </row>
    <row r="98" spans="1:6" s="68" customFormat="1" x14ac:dyDescent="0.2">
      <c r="A98" s="133"/>
      <c r="B98" s="134"/>
      <c r="C98" s="135"/>
      <c r="D98" s="135"/>
      <c r="E98" s="136"/>
      <c r="F98" s="1"/>
    </row>
    <row r="99" spans="1:6" s="68" customFormat="1" x14ac:dyDescent="0.2">
      <c r="A99" s="133" t="s">
        <v>211</v>
      </c>
      <c r="B99" s="134"/>
      <c r="C99" s="135" t="s">
        <v>220</v>
      </c>
      <c r="D99" s="135"/>
      <c r="E99" s="136"/>
      <c r="F99" s="1"/>
    </row>
    <row r="100" spans="1:6" s="68" customFormat="1" x14ac:dyDescent="0.2">
      <c r="A100" s="133"/>
      <c r="B100" s="134">
        <v>546.54999999999995</v>
      </c>
      <c r="C100" s="135"/>
      <c r="D100" s="135" t="s">
        <v>221</v>
      </c>
      <c r="E100" s="136"/>
      <c r="F100" s="1"/>
    </row>
    <row r="101" spans="1:6" s="68" customFormat="1" x14ac:dyDescent="0.2">
      <c r="A101" s="133"/>
      <c r="B101" s="134">
        <v>286.95999999999998</v>
      </c>
      <c r="C101" s="135"/>
      <c r="D101" s="135" t="s">
        <v>156</v>
      </c>
      <c r="E101" s="136"/>
      <c r="F101" s="1"/>
    </row>
    <row r="102" spans="1:6" s="68" customFormat="1" x14ac:dyDescent="0.2">
      <c r="A102" s="133"/>
      <c r="B102" s="134">
        <v>78.260000000000005</v>
      </c>
      <c r="C102" s="135"/>
      <c r="D102" s="135" t="s">
        <v>147</v>
      </c>
      <c r="E102" s="136"/>
      <c r="F102" s="1"/>
    </row>
    <row r="103" spans="1:6" s="68" customFormat="1" x14ac:dyDescent="0.2">
      <c r="A103" s="133"/>
      <c r="B103" s="134"/>
      <c r="C103" s="135"/>
      <c r="D103" s="135"/>
      <c r="E103" s="136"/>
      <c r="F103" s="1"/>
    </row>
    <row r="104" spans="1:6" s="68" customFormat="1" x14ac:dyDescent="0.2">
      <c r="A104" s="133"/>
      <c r="B104" s="134"/>
      <c r="C104" s="135"/>
      <c r="D104" s="135"/>
      <c r="E104" s="136"/>
      <c r="F104" s="1"/>
    </row>
    <row r="105" spans="1:6" s="68" customFormat="1" hidden="1" x14ac:dyDescent="0.2">
      <c r="A105" s="124"/>
      <c r="B105" s="125"/>
      <c r="C105" s="126"/>
      <c r="D105" s="126"/>
      <c r="E105" s="127"/>
      <c r="F105" s="1"/>
    </row>
    <row r="106" spans="1:6" ht="19.5" customHeight="1" x14ac:dyDescent="0.2">
      <c r="A106" s="86" t="s">
        <v>71</v>
      </c>
      <c r="B106" s="87">
        <f>SUM(B65:B105)</f>
        <v>5990.3099999999995</v>
      </c>
      <c r="C106" s="144" t="str">
        <f>IF(SUBTOTAL(3,B65:B105)=SUBTOTAL(103,B65:B105),'Summary and sign-off'!$A$48,'Summary and sign-off'!$A$49)</f>
        <v>Check - there are no hidden rows with data</v>
      </c>
      <c r="D106" s="154" t="str">
        <f>IF('Summary and sign-off'!F56='Summary and sign-off'!F54,'Summary and sign-off'!A51,'Summary and sign-off'!A50)</f>
        <v>Check - each entry provides sufficient information</v>
      </c>
      <c r="E106" s="154"/>
      <c r="F106" s="46"/>
    </row>
    <row r="107" spans="1:6" ht="10.5" customHeight="1" x14ac:dyDescent="0.2">
      <c r="A107" s="27"/>
      <c r="B107" s="22"/>
      <c r="C107" s="27"/>
      <c r="D107" s="27"/>
      <c r="E107" s="27"/>
      <c r="F107" s="27"/>
    </row>
    <row r="108" spans="1:6" ht="24.75" customHeight="1" x14ac:dyDescent="0.2">
      <c r="A108" s="155" t="s">
        <v>72</v>
      </c>
      <c r="B108" s="155"/>
      <c r="C108" s="155"/>
      <c r="D108" s="155"/>
      <c r="E108" s="155"/>
      <c r="F108" s="46"/>
    </row>
    <row r="109" spans="1:6" ht="27" customHeight="1" x14ac:dyDescent="0.2">
      <c r="A109" s="35" t="s">
        <v>63</v>
      </c>
      <c r="B109" s="35" t="s">
        <v>13</v>
      </c>
      <c r="C109" s="35" t="s">
        <v>73</v>
      </c>
      <c r="D109" s="35" t="s">
        <v>74</v>
      </c>
      <c r="E109" s="35" t="s">
        <v>67</v>
      </c>
      <c r="F109" s="49"/>
    </row>
    <row r="110" spans="1:6" s="68" customFormat="1" hidden="1" x14ac:dyDescent="0.2">
      <c r="A110" s="111"/>
      <c r="B110" s="112"/>
      <c r="C110" s="113"/>
      <c r="D110" s="113"/>
      <c r="E110" s="114"/>
      <c r="F110" s="1"/>
    </row>
    <row r="111" spans="1:6" s="68" customFormat="1" ht="25.5" x14ac:dyDescent="0.2">
      <c r="A111" s="133">
        <v>43710</v>
      </c>
      <c r="B111" s="134">
        <v>14.96</v>
      </c>
      <c r="C111" s="135" t="s">
        <v>250</v>
      </c>
      <c r="D111" s="135" t="s">
        <v>108</v>
      </c>
      <c r="E111" s="136" t="s">
        <v>107</v>
      </c>
      <c r="F111" s="1"/>
    </row>
    <row r="112" spans="1:6" s="68" customFormat="1" x14ac:dyDescent="0.2">
      <c r="A112" s="133">
        <v>43718</v>
      </c>
      <c r="B112" s="134">
        <v>12.35</v>
      </c>
      <c r="C112" s="135" t="s">
        <v>136</v>
      </c>
      <c r="D112" s="135" t="s">
        <v>108</v>
      </c>
      <c r="E112" s="136" t="s">
        <v>107</v>
      </c>
      <c r="F112" s="1"/>
    </row>
    <row r="113" spans="1:6" s="68" customFormat="1" x14ac:dyDescent="0.2">
      <c r="A113" s="133">
        <v>43755</v>
      </c>
      <c r="B113" s="134">
        <v>20.43</v>
      </c>
      <c r="C113" s="135" t="s">
        <v>143</v>
      </c>
      <c r="D113" s="135" t="s">
        <v>108</v>
      </c>
      <c r="E113" s="136" t="s">
        <v>107</v>
      </c>
      <c r="F113" s="1"/>
    </row>
    <row r="114" spans="1:6" s="68" customFormat="1" x14ac:dyDescent="0.2">
      <c r="A114" s="133">
        <v>43893</v>
      </c>
      <c r="B114" s="134">
        <v>36.83</v>
      </c>
      <c r="C114" s="135" t="s">
        <v>208</v>
      </c>
      <c r="D114" s="135" t="s">
        <v>209</v>
      </c>
      <c r="E114" s="136" t="s">
        <v>107</v>
      </c>
      <c r="F114" s="1"/>
    </row>
    <row r="115" spans="1:6" s="68" customFormat="1" x14ac:dyDescent="0.2">
      <c r="A115" s="133">
        <v>43893</v>
      </c>
      <c r="B115" s="134">
        <v>18.7</v>
      </c>
      <c r="C115" s="135" t="s">
        <v>208</v>
      </c>
      <c r="D115" s="135" t="s">
        <v>108</v>
      </c>
      <c r="E115" s="136" t="s">
        <v>107</v>
      </c>
      <c r="F115" s="1"/>
    </row>
    <row r="116" spans="1:6" s="68" customFormat="1" x14ac:dyDescent="0.2">
      <c r="A116" s="133">
        <v>43894</v>
      </c>
      <c r="B116" s="134">
        <v>25.74</v>
      </c>
      <c r="C116" s="135" t="s">
        <v>249</v>
      </c>
      <c r="D116" s="135" t="s">
        <v>108</v>
      </c>
      <c r="E116" s="136" t="s">
        <v>107</v>
      </c>
      <c r="F116" s="1"/>
    </row>
    <row r="117" spans="1:6" s="68" customFormat="1" x14ac:dyDescent="0.2">
      <c r="A117" s="133"/>
      <c r="B117" s="134"/>
      <c r="C117" s="135"/>
      <c r="D117" s="135"/>
      <c r="E117" s="136"/>
      <c r="F117" s="1"/>
    </row>
    <row r="118" spans="1:6" s="68" customFormat="1" hidden="1" x14ac:dyDescent="0.2">
      <c r="A118" s="111"/>
      <c r="B118" s="112"/>
      <c r="C118" s="113"/>
      <c r="D118" s="113"/>
      <c r="E118" s="114"/>
      <c r="F118" s="1"/>
    </row>
    <row r="119" spans="1:6" ht="19.5" customHeight="1" x14ac:dyDescent="0.2">
      <c r="A119" s="86" t="s">
        <v>75</v>
      </c>
      <c r="B119" s="87">
        <f>SUM(B110:B118)</f>
        <v>129.01</v>
      </c>
      <c r="C119" s="144" t="str">
        <f>IF(SUBTOTAL(3,B110:B118)=SUBTOTAL(103,B110:B118),'Summary and sign-off'!$A$48,'Summary and sign-off'!$A$49)</f>
        <v>Check - there are no hidden rows with data</v>
      </c>
      <c r="D119" s="154" t="str">
        <f>IF('Summary and sign-off'!F57='Summary and sign-off'!F54,'Summary and sign-off'!A51,'Summary and sign-off'!A50)</f>
        <v>Check - each entry provides sufficient information</v>
      </c>
      <c r="E119" s="154"/>
      <c r="F119" s="46"/>
    </row>
    <row r="120" spans="1:6" ht="10.5" customHeight="1" x14ac:dyDescent="0.2">
      <c r="A120" s="27"/>
      <c r="B120" s="73"/>
      <c r="C120" s="22"/>
      <c r="D120" s="27"/>
      <c r="E120" s="27"/>
      <c r="F120" s="27"/>
    </row>
    <row r="121" spans="1:6" ht="34.5" customHeight="1" x14ac:dyDescent="0.2">
      <c r="A121" s="50" t="s">
        <v>76</v>
      </c>
      <c r="B121" s="74">
        <f>B61+B106+B119</f>
        <v>46159.909999999989</v>
      </c>
      <c r="C121" s="51"/>
      <c r="D121" s="51"/>
      <c r="E121" s="51"/>
      <c r="F121" s="26"/>
    </row>
    <row r="122" spans="1:6" x14ac:dyDescent="0.2">
      <c r="A122" s="27"/>
      <c r="B122" s="22"/>
      <c r="C122" s="27"/>
      <c r="D122" s="27"/>
      <c r="E122" s="27"/>
      <c r="F122" s="27"/>
    </row>
    <row r="123" spans="1:6" x14ac:dyDescent="0.2">
      <c r="A123" s="52"/>
      <c r="B123" s="25"/>
      <c r="C123" s="26"/>
      <c r="D123" s="26"/>
      <c r="E123" s="26"/>
      <c r="F123" s="27"/>
    </row>
    <row r="124" spans="1:6" ht="12.6" customHeight="1" x14ac:dyDescent="0.2">
      <c r="A124" s="23"/>
      <c r="B124" s="53"/>
      <c r="C124" s="53"/>
      <c r="D124" s="32"/>
      <c r="E124" s="32"/>
      <c r="F124" s="27"/>
    </row>
    <row r="125" spans="1:6" ht="12.95" customHeight="1" x14ac:dyDescent="0.2">
      <c r="A125" s="31"/>
      <c r="B125" s="27"/>
      <c r="C125" s="32"/>
      <c r="D125" s="27"/>
      <c r="E125" s="32"/>
      <c r="F125" s="27"/>
    </row>
    <row r="126" spans="1:6" x14ac:dyDescent="0.2">
      <c r="A126" s="31"/>
      <c r="B126" s="32"/>
      <c r="C126" s="32"/>
      <c r="D126" s="32"/>
      <c r="E126" s="54"/>
      <c r="F126" s="46"/>
    </row>
    <row r="127" spans="1:6" x14ac:dyDescent="0.2">
      <c r="A127" s="23"/>
      <c r="B127" s="25"/>
      <c r="C127" s="26"/>
      <c r="D127" s="26"/>
      <c r="E127" s="26"/>
      <c r="F127" s="27"/>
    </row>
    <row r="128" spans="1:6" ht="12.95" customHeight="1" x14ac:dyDescent="0.2">
      <c r="A128" s="31"/>
      <c r="B128" s="27"/>
      <c r="C128" s="32"/>
      <c r="D128" s="27"/>
      <c r="E128" s="32"/>
      <c r="F128" s="27"/>
    </row>
    <row r="129" spans="1:6" x14ac:dyDescent="0.2">
      <c r="A129" s="31"/>
      <c r="B129" s="32"/>
      <c r="C129" s="32"/>
      <c r="D129" s="32"/>
      <c r="E129" s="54"/>
      <c r="F129" s="46"/>
    </row>
    <row r="130" spans="1:6" x14ac:dyDescent="0.2">
      <c r="A130" s="36"/>
      <c r="B130" s="36"/>
      <c r="C130" s="36"/>
      <c r="D130" s="36"/>
      <c r="E130" s="54"/>
      <c r="F130" s="46"/>
    </row>
    <row r="131" spans="1:6" x14ac:dyDescent="0.2">
      <c r="A131" s="40"/>
      <c r="B131" s="27"/>
      <c r="C131" s="27"/>
      <c r="D131" s="27"/>
      <c r="E131" s="46"/>
      <c r="F131" s="46"/>
    </row>
    <row r="132" spans="1:6" hidden="1" x14ac:dyDescent="0.2">
      <c r="A132" s="40"/>
      <c r="B132" s="27"/>
      <c r="C132" s="27"/>
      <c r="D132" s="27"/>
      <c r="E132" s="46"/>
      <c r="F132" s="46"/>
    </row>
    <row r="133" spans="1:6" hidden="1" x14ac:dyDescent="0.2"/>
    <row r="134" spans="1:6" hidden="1" x14ac:dyDescent="0.2"/>
    <row r="135" spans="1:6" hidden="1" x14ac:dyDescent="0.2"/>
    <row r="136" spans="1:6" hidden="1" x14ac:dyDescent="0.2"/>
    <row r="137" spans="1:6" ht="12.75" hidden="1" customHeight="1" x14ac:dyDescent="0.2"/>
    <row r="138" spans="1:6" hidden="1" x14ac:dyDescent="0.2"/>
    <row r="139" spans="1:6" hidden="1" x14ac:dyDescent="0.2"/>
    <row r="140" spans="1:6" hidden="1" x14ac:dyDescent="0.2">
      <c r="A140" s="55"/>
      <c r="B140" s="46"/>
      <c r="C140" s="46"/>
      <c r="D140" s="46"/>
      <c r="E140" s="46"/>
      <c r="F140" s="46"/>
    </row>
    <row r="141" spans="1:6" hidden="1" x14ac:dyDescent="0.2">
      <c r="A141" s="55"/>
      <c r="B141" s="46"/>
      <c r="C141" s="46"/>
      <c r="D141" s="46"/>
      <c r="E141" s="46"/>
      <c r="F141" s="46"/>
    </row>
    <row r="142" spans="1:6" hidden="1" x14ac:dyDescent="0.2">
      <c r="A142" s="55"/>
      <c r="B142" s="46"/>
      <c r="C142" s="46"/>
      <c r="D142" s="46"/>
      <c r="E142" s="46"/>
      <c r="F142" s="46"/>
    </row>
    <row r="143" spans="1:6" hidden="1" x14ac:dyDescent="0.2">
      <c r="A143" s="55"/>
      <c r="B143" s="46"/>
      <c r="C143" s="46"/>
      <c r="D143" s="46"/>
      <c r="E143" s="46"/>
      <c r="F143" s="46"/>
    </row>
    <row r="144" spans="1:6" hidden="1" x14ac:dyDescent="0.2">
      <c r="A144" s="55"/>
      <c r="B144" s="46"/>
      <c r="C144" s="46"/>
      <c r="D144" s="46"/>
      <c r="E144" s="46"/>
      <c r="F144" s="46"/>
    </row>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sheetData>
  <sheetProtection formatCells="0" formatRows="0" insertColumns="0" insertRows="0" deleteRows="0"/>
  <mergeCells count="15">
    <mergeCell ref="B7:E7"/>
    <mergeCell ref="B5:E5"/>
    <mergeCell ref="D119:E119"/>
    <mergeCell ref="A1:E1"/>
    <mergeCell ref="A63:E63"/>
    <mergeCell ref="A108:E108"/>
    <mergeCell ref="B2:E2"/>
    <mergeCell ref="B3:E3"/>
    <mergeCell ref="B4:E4"/>
    <mergeCell ref="A8:E8"/>
    <mergeCell ref="A9:E9"/>
    <mergeCell ref="B6:E6"/>
    <mergeCell ref="D61:E61"/>
    <mergeCell ref="D106:E10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65 A104:A105 A12 A60 A110 A118">
      <formula1>$B$4</formula1>
      <formula2>$B$5</formula2>
    </dataValidation>
    <dataValidation allowBlank="1" showInputMessage="1" showErrorMessage="1" prompt="Insert additional rows as needed:_x000a_- 'right click' on a row number (left of screen)_x000a_- select 'Insert' (this will insert a row above it)" sqref="A109 A64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66 A73:A91 A68:A71 A59 A54:A56 A29:A52 A13:A27 A111:A117 A93:A103">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B65:B83 B60 B12:B57 B110:B118 B85:B105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3"/>
  <sheetViews>
    <sheetView zoomScaleNormal="100" workbookViewId="0">
      <selection activeCell="A20" sqref="A20:C25"/>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50" t="s">
        <v>55</v>
      </c>
      <c r="B1" s="150"/>
      <c r="C1" s="150"/>
      <c r="D1" s="150"/>
      <c r="E1" s="150"/>
      <c r="F1" s="38"/>
    </row>
    <row r="2" spans="1:6" ht="21" customHeight="1" x14ac:dyDescent="0.2">
      <c r="A2" s="4" t="s">
        <v>3</v>
      </c>
      <c r="B2" s="153" t="str">
        <f>'Summary and sign-off'!B2:F2</f>
        <v>Ministry of Foreign Affairs and Trade</v>
      </c>
      <c r="C2" s="153"/>
      <c r="D2" s="153"/>
      <c r="E2" s="153"/>
      <c r="F2" s="38"/>
    </row>
    <row r="3" spans="1:6" ht="21" customHeight="1" x14ac:dyDescent="0.2">
      <c r="A3" s="4" t="s">
        <v>56</v>
      </c>
      <c r="B3" s="153" t="str">
        <f>'Summary and sign-off'!B3:F3</f>
        <v>Chris Seed</v>
      </c>
      <c r="C3" s="153"/>
      <c r="D3" s="153"/>
      <c r="E3" s="153"/>
      <c r="F3" s="38"/>
    </row>
    <row r="4" spans="1:6" ht="21" customHeight="1" x14ac:dyDescent="0.2">
      <c r="A4" s="4" t="s">
        <v>57</v>
      </c>
      <c r="B4" s="153">
        <v>43647</v>
      </c>
      <c r="C4" s="153"/>
      <c r="D4" s="153"/>
      <c r="E4" s="153"/>
      <c r="F4" s="38"/>
    </row>
    <row r="5" spans="1:6" ht="21" customHeight="1" x14ac:dyDescent="0.2">
      <c r="A5" s="4" t="s">
        <v>58</v>
      </c>
      <c r="B5" s="153">
        <v>44012</v>
      </c>
      <c r="C5" s="153"/>
      <c r="D5" s="153"/>
      <c r="E5" s="153"/>
      <c r="F5" s="38"/>
    </row>
    <row r="6" spans="1:6" ht="21" customHeight="1" x14ac:dyDescent="0.2">
      <c r="A6" s="4" t="s">
        <v>59</v>
      </c>
      <c r="B6" s="148" t="s">
        <v>27</v>
      </c>
      <c r="C6" s="148"/>
      <c r="D6" s="148"/>
      <c r="E6" s="148"/>
      <c r="F6" s="38"/>
    </row>
    <row r="7" spans="1:6" ht="21" customHeight="1" x14ac:dyDescent="0.2">
      <c r="A7" s="4" t="s">
        <v>7</v>
      </c>
      <c r="B7" s="148" t="s">
        <v>29</v>
      </c>
      <c r="C7" s="148"/>
      <c r="D7" s="148"/>
      <c r="E7" s="148"/>
      <c r="F7" s="38"/>
    </row>
    <row r="8" spans="1:6" ht="35.25" customHeight="1" x14ac:dyDescent="0.25">
      <c r="A8" s="163" t="s">
        <v>77</v>
      </c>
      <c r="B8" s="163"/>
      <c r="C8" s="164"/>
      <c r="D8" s="164"/>
      <c r="E8" s="164"/>
      <c r="F8" s="42"/>
    </row>
    <row r="9" spans="1:6" ht="35.25" customHeight="1" x14ac:dyDescent="0.25">
      <c r="A9" s="161" t="s">
        <v>78</v>
      </c>
      <c r="B9" s="162"/>
      <c r="C9" s="162"/>
      <c r="D9" s="162"/>
      <c r="E9" s="162"/>
      <c r="F9" s="42"/>
    </row>
    <row r="10" spans="1:6" ht="27" customHeight="1" x14ac:dyDescent="0.2">
      <c r="A10" s="35" t="s">
        <v>79</v>
      </c>
      <c r="B10" s="35" t="s">
        <v>13</v>
      </c>
      <c r="C10" s="35" t="s">
        <v>80</v>
      </c>
      <c r="D10" s="35" t="s">
        <v>81</v>
      </c>
      <c r="E10" s="35" t="s">
        <v>67</v>
      </c>
      <c r="F10" s="23"/>
    </row>
    <row r="11" spans="1:6" s="68" customFormat="1" hidden="1" x14ac:dyDescent="0.2">
      <c r="A11" s="115"/>
      <c r="B11" s="112"/>
      <c r="C11" s="116"/>
      <c r="D11" s="116"/>
      <c r="E11" s="117"/>
      <c r="F11" s="2"/>
    </row>
    <row r="12" spans="1:6" s="68" customFormat="1" ht="25.5" x14ac:dyDescent="0.2">
      <c r="A12" s="133">
        <v>43710</v>
      </c>
      <c r="B12" s="134">
        <v>448.36</v>
      </c>
      <c r="C12" s="138" t="s">
        <v>253</v>
      </c>
      <c r="D12" s="138" t="s">
        <v>109</v>
      </c>
      <c r="E12" s="139" t="s">
        <v>107</v>
      </c>
      <c r="F12" s="2"/>
    </row>
    <row r="13" spans="1:6" s="68" customFormat="1" x14ac:dyDescent="0.2">
      <c r="A13" s="133">
        <v>43719</v>
      </c>
      <c r="B13" s="134">
        <v>294.7</v>
      </c>
      <c r="C13" s="138" t="s">
        <v>207</v>
      </c>
      <c r="D13" s="138" t="s">
        <v>196</v>
      </c>
      <c r="E13" s="139" t="s">
        <v>107</v>
      </c>
      <c r="F13" s="2"/>
    </row>
    <row r="14" spans="1:6" s="68" customFormat="1" x14ac:dyDescent="0.2">
      <c r="A14" s="133">
        <v>43725</v>
      </c>
      <c r="B14" s="134">
        <v>64.78</v>
      </c>
      <c r="C14" s="138" t="s">
        <v>247</v>
      </c>
      <c r="D14" s="138" t="s">
        <v>126</v>
      </c>
      <c r="E14" s="139" t="s">
        <v>107</v>
      </c>
      <c r="F14" s="2"/>
    </row>
    <row r="15" spans="1:6" s="68" customFormat="1" x14ac:dyDescent="0.2">
      <c r="A15" s="133">
        <v>43781</v>
      </c>
      <c r="B15" s="134">
        <v>1855</v>
      </c>
      <c r="C15" s="138" t="s">
        <v>176</v>
      </c>
      <c r="D15" s="138" t="s">
        <v>178</v>
      </c>
      <c r="E15" s="139" t="s">
        <v>107</v>
      </c>
      <c r="F15" s="2"/>
    </row>
    <row r="16" spans="1:6" s="68" customFormat="1" x14ac:dyDescent="0.2">
      <c r="A16" s="137"/>
      <c r="B16" s="134"/>
      <c r="C16" s="138"/>
      <c r="D16" s="138"/>
      <c r="E16" s="139"/>
      <c r="F16" s="2"/>
    </row>
    <row r="17" spans="1:6" s="68" customFormat="1" ht="11.25" hidden="1" customHeight="1" x14ac:dyDescent="0.2">
      <c r="A17" s="115"/>
      <c r="B17" s="112"/>
      <c r="C17" s="116"/>
      <c r="D17" s="116"/>
      <c r="E17" s="117"/>
      <c r="F17" s="2"/>
    </row>
    <row r="18" spans="1:6" ht="34.5" customHeight="1" x14ac:dyDescent="0.2">
      <c r="A18" s="69" t="s">
        <v>82</v>
      </c>
      <c r="B18" s="78">
        <f>SUM(B11:B17)</f>
        <v>2662.84</v>
      </c>
      <c r="C18" s="85" t="str">
        <f>IF(SUBTOTAL(3,B11:B17)=SUBTOTAL(103,B11:B17),'Summary and sign-off'!$A$48,'Summary and sign-off'!$A$49)</f>
        <v>Check - there are no hidden rows with data</v>
      </c>
      <c r="D18" s="154" t="str">
        <f>IF('Summary and sign-off'!F58='Summary and sign-off'!F54,'Summary and sign-off'!A51,'Summary and sign-off'!A50)</f>
        <v>Check - each entry provides sufficient information</v>
      </c>
      <c r="E18" s="154"/>
      <c r="F18" s="2"/>
    </row>
    <row r="19" spans="1:6" x14ac:dyDescent="0.2">
      <c r="A19" s="21"/>
      <c r="B19" s="20"/>
      <c r="C19" s="20"/>
      <c r="D19" s="20"/>
      <c r="E19" s="20"/>
      <c r="F19" s="38"/>
    </row>
    <row r="20" spans="1:6" x14ac:dyDescent="0.2">
      <c r="A20" s="21"/>
      <c r="B20" s="22"/>
      <c r="C20" s="27"/>
      <c r="D20" s="20"/>
      <c r="E20" s="20"/>
      <c r="F20" s="38"/>
    </row>
    <row r="21" spans="1:6" ht="12.75" customHeight="1" x14ac:dyDescent="0.2">
      <c r="A21" s="23"/>
      <c r="B21" s="23"/>
      <c r="C21" s="23"/>
      <c r="D21" s="23"/>
      <c r="E21" s="23"/>
      <c r="F21" s="38"/>
    </row>
    <row r="22" spans="1:6" x14ac:dyDescent="0.2">
      <c r="A22" s="23"/>
      <c r="B22" s="31"/>
      <c r="C22" s="43"/>
      <c r="D22" s="44"/>
      <c r="E22" s="44"/>
      <c r="F22" s="38"/>
    </row>
    <row r="23" spans="1:6" x14ac:dyDescent="0.2">
      <c r="A23" s="23"/>
      <c r="B23" s="25"/>
      <c r="C23" s="26"/>
      <c r="D23" s="26"/>
      <c r="E23" s="26"/>
      <c r="F23" s="27"/>
    </row>
    <row r="24" spans="1:6" x14ac:dyDescent="0.2">
      <c r="A24" s="31"/>
      <c r="B24" s="31"/>
      <c r="C24" s="43"/>
      <c r="D24" s="43"/>
      <c r="E24" s="43"/>
      <c r="F24" s="38"/>
    </row>
    <row r="25" spans="1:6" ht="12.75" customHeight="1" x14ac:dyDescent="0.2">
      <c r="A25" s="31"/>
      <c r="B25" s="31"/>
      <c r="C25" s="45"/>
      <c r="D25" s="45"/>
      <c r="E25" s="33"/>
      <c r="F25" s="38"/>
    </row>
    <row r="26" spans="1:6" x14ac:dyDescent="0.2">
      <c r="A26" s="20"/>
      <c r="B26" s="20"/>
      <c r="C26" s="20"/>
      <c r="D26" s="20"/>
      <c r="E26" s="20"/>
      <c r="F26" s="38"/>
    </row>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x14ac:dyDescent="0.2"/>
    <row r="47" x14ac:dyDescent="0.2"/>
    <row r="48" x14ac:dyDescent="0.2"/>
    <row r="49" x14ac:dyDescent="0.2"/>
    <row r="50" x14ac:dyDescent="0.2"/>
    <row r="51" x14ac:dyDescent="0.2"/>
    <row r="52" x14ac:dyDescent="0.2"/>
    <row r="53" x14ac:dyDescent="0.2"/>
  </sheetData>
  <sheetProtection formatCells="0" insertRows="0" deleteRows="0"/>
  <mergeCells count="10">
    <mergeCell ref="D18:E18"/>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7">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A14 A15 A16">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64"/>
  <sheetViews>
    <sheetView topLeftCell="A7" zoomScaleNormal="100" workbookViewId="0">
      <selection activeCell="A30" sqref="A30:C34"/>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50" t="s">
        <v>55</v>
      </c>
      <c r="B1" s="150"/>
      <c r="C1" s="150"/>
      <c r="D1" s="150"/>
      <c r="E1" s="150"/>
      <c r="F1" s="24"/>
    </row>
    <row r="2" spans="1:6" ht="21" customHeight="1" x14ac:dyDescent="0.2">
      <c r="A2" s="4" t="s">
        <v>3</v>
      </c>
      <c r="B2" s="153" t="str">
        <f>'Summary and sign-off'!B2:F2</f>
        <v>Ministry of Foreign Affairs and Trade</v>
      </c>
      <c r="C2" s="153"/>
      <c r="D2" s="153"/>
      <c r="E2" s="153"/>
      <c r="F2" s="24"/>
    </row>
    <row r="3" spans="1:6" ht="21" customHeight="1" x14ac:dyDescent="0.2">
      <c r="A3" s="4" t="s">
        <v>56</v>
      </c>
      <c r="B3" s="153" t="str">
        <f>'Summary and sign-off'!B3:F3</f>
        <v>Chris Seed</v>
      </c>
      <c r="C3" s="153"/>
      <c r="D3" s="153"/>
      <c r="E3" s="153"/>
      <c r="F3" s="24"/>
    </row>
    <row r="4" spans="1:6" ht="21" customHeight="1" x14ac:dyDescent="0.2">
      <c r="A4" s="4" t="s">
        <v>57</v>
      </c>
      <c r="B4" s="153">
        <v>43647</v>
      </c>
      <c r="C4" s="153"/>
      <c r="D4" s="153"/>
      <c r="E4" s="153"/>
      <c r="F4" s="24"/>
    </row>
    <row r="5" spans="1:6" ht="21" customHeight="1" x14ac:dyDescent="0.2">
      <c r="A5" s="4" t="s">
        <v>58</v>
      </c>
      <c r="B5" s="153">
        <v>44012</v>
      </c>
      <c r="C5" s="153"/>
      <c r="D5" s="153"/>
      <c r="E5" s="153"/>
      <c r="F5" s="24"/>
    </row>
    <row r="6" spans="1:6" ht="21" customHeight="1" x14ac:dyDescent="0.2">
      <c r="A6" s="4" t="s">
        <v>59</v>
      </c>
      <c r="B6" s="148" t="s">
        <v>27</v>
      </c>
      <c r="C6" s="148"/>
      <c r="D6" s="148"/>
      <c r="E6" s="148"/>
      <c r="F6" s="34"/>
    </row>
    <row r="7" spans="1:6" ht="21" customHeight="1" x14ac:dyDescent="0.2">
      <c r="A7" s="4" t="s">
        <v>7</v>
      </c>
      <c r="B7" s="148" t="s">
        <v>29</v>
      </c>
      <c r="C7" s="148"/>
      <c r="D7" s="148"/>
      <c r="E7" s="148"/>
      <c r="F7" s="34"/>
    </row>
    <row r="8" spans="1:6" ht="35.25" customHeight="1" x14ac:dyDescent="0.2">
      <c r="A8" s="157" t="s">
        <v>84</v>
      </c>
      <c r="B8" s="157"/>
      <c r="C8" s="164"/>
      <c r="D8" s="164"/>
      <c r="E8" s="164"/>
      <c r="F8" s="24"/>
    </row>
    <row r="9" spans="1:6" ht="35.25" customHeight="1" x14ac:dyDescent="0.2">
      <c r="A9" s="165" t="s">
        <v>85</v>
      </c>
      <c r="B9" s="166"/>
      <c r="C9" s="166"/>
      <c r="D9" s="166"/>
      <c r="E9" s="166"/>
      <c r="F9" s="24"/>
    </row>
    <row r="10" spans="1:6" ht="27" customHeight="1" x14ac:dyDescent="0.2">
      <c r="A10" s="35" t="s">
        <v>63</v>
      </c>
      <c r="B10" s="35" t="s">
        <v>13</v>
      </c>
      <c r="C10" s="35" t="s">
        <v>86</v>
      </c>
      <c r="D10" s="35" t="s">
        <v>87</v>
      </c>
      <c r="E10" s="35" t="s">
        <v>67</v>
      </c>
      <c r="F10" s="36"/>
    </row>
    <row r="11" spans="1:6" s="68" customFormat="1" hidden="1" x14ac:dyDescent="0.2">
      <c r="A11" s="115"/>
      <c r="B11" s="112"/>
      <c r="C11" s="116"/>
      <c r="D11" s="116"/>
      <c r="E11" s="117"/>
      <c r="F11" s="3"/>
    </row>
    <row r="12" spans="1:6" s="68" customFormat="1" x14ac:dyDescent="0.2">
      <c r="A12" s="133">
        <v>43647</v>
      </c>
      <c r="B12" s="134">
        <v>22</v>
      </c>
      <c r="C12" s="133" t="s">
        <v>193</v>
      </c>
      <c r="D12" s="133" t="s">
        <v>194</v>
      </c>
      <c r="E12" s="133"/>
      <c r="F12" s="3"/>
    </row>
    <row r="13" spans="1:6" s="68" customFormat="1" x14ac:dyDescent="0.2">
      <c r="A13" s="133">
        <v>43678</v>
      </c>
      <c r="B13" s="134">
        <v>57.17</v>
      </c>
      <c r="C13" s="133" t="s">
        <v>231</v>
      </c>
      <c r="D13" s="133" t="s">
        <v>194</v>
      </c>
      <c r="E13" s="139"/>
      <c r="F13" s="3"/>
    </row>
    <row r="14" spans="1:6" s="68" customFormat="1" x14ac:dyDescent="0.2">
      <c r="A14" s="133">
        <v>43700</v>
      </c>
      <c r="B14" s="134">
        <v>72.13</v>
      </c>
      <c r="C14" s="138" t="s">
        <v>125</v>
      </c>
      <c r="D14" s="138" t="s">
        <v>124</v>
      </c>
      <c r="E14" s="139" t="s">
        <v>114</v>
      </c>
      <c r="F14" s="3"/>
    </row>
    <row r="15" spans="1:6" s="68" customFormat="1" x14ac:dyDescent="0.2">
      <c r="A15" s="133">
        <v>43709</v>
      </c>
      <c r="B15" s="134">
        <v>112.25</v>
      </c>
      <c r="C15" s="133" t="s">
        <v>231</v>
      </c>
      <c r="D15" s="138" t="s">
        <v>194</v>
      </c>
      <c r="E15" s="139"/>
      <c r="F15" s="3"/>
    </row>
    <row r="16" spans="1:6" s="68" customFormat="1" x14ac:dyDescent="0.2">
      <c r="A16" s="133">
        <v>43739</v>
      </c>
      <c r="B16" s="134">
        <v>40.79</v>
      </c>
      <c r="C16" s="133" t="s">
        <v>231</v>
      </c>
      <c r="D16" s="138" t="s">
        <v>194</v>
      </c>
      <c r="E16" s="139"/>
      <c r="F16" s="3"/>
    </row>
    <row r="17" spans="1:6" s="68" customFormat="1" x14ac:dyDescent="0.2">
      <c r="A17" s="133">
        <v>43770</v>
      </c>
      <c r="B17" s="134">
        <v>22</v>
      </c>
      <c r="C17" s="138" t="s">
        <v>193</v>
      </c>
      <c r="D17" s="138" t="s">
        <v>194</v>
      </c>
      <c r="E17" s="139"/>
      <c r="F17" s="3"/>
    </row>
    <row r="18" spans="1:6" s="68" customFormat="1" x14ac:dyDescent="0.2">
      <c r="A18" s="133">
        <v>43800</v>
      </c>
      <c r="B18" s="134">
        <v>22</v>
      </c>
      <c r="C18" s="138" t="s">
        <v>193</v>
      </c>
      <c r="D18" s="138" t="s">
        <v>194</v>
      </c>
      <c r="E18" s="139"/>
      <c r="F18" s="3"/>
    </row>
    <row r="19" spans="1:6" s="68" customFormat="1" x14ac:dyDescent="0.2">
      <c r="A19" s="137">
        <v>43802</v>
      </c>
      <c r="B19" s="134">
        <v>26.09</v>
      </c>
      <c r="C19" s="138" t="s">
        <v>256</v>
      </c>
      <c r="D19" s="138" t="s">
        <v>123</v>
      </c>
      <c r="E19" s="139" t="s">
        <v>107</v>
      </c>
      <c r="F19" s="3"/>
    </row>
    <row r="20" spans="1:6" s="68" customFormat="1" x14ac:dyDescent="0.2">
      <c r="A20" s="137">
        <v>43831</v>
      </c>
      <c r="B20" s="134">
        <v>22</v>
      </c>
      <c r="C20" s="138" t="s">
        <v>193</v>
      </c>
      <c r="D20" s="138" t="s">
        <v>194</v>
      </c>
      <c r="E20" s="139"/>
      <c r="F20" s="3"/>
    </row>
    <row r="21" spans="1:6" s="68" customFormat="1" x14ac:dyDescent="0.2">
      <c r="A21" s="137">
        <v>43862</v>
      </c>
      <c r="B21" s="134">
        <v>82.73</v>
      </c>
      <c r="C21" s="133" t="s">
        <v>231</v>
      </c>
      <c r="D21" s="138" t="s">
        <v>194</v>
      </c>
      <c r="E21" s="139"/>
      <c r="F21" s="3"/>
    </row>
    <row r="22" spans="1:6" s="68" customFormat="1" x14ac:dyDescent="0.2">
      <c r="A22" s="137">
        <v>43891</v>
      </c>
      <c r="B22" s="134">
        <v>92.6</v>
      </c>
      <c r="C22" s="133" t="s">
        <v>231</v>
      </c>
      <c r="D22" s="138" t="s">
        <v>194</v>
      </c>
      <c r="E22" s="139"/>
      <c r="F22" s="3"/>
    </row>
    <row r="23" spans="1:6" s="68" customFormat="1" x14ac:dyDescent="0.2">
      <c r="A23" s="137">
        <v>43922</v>
      </c>
      <c r="B23" s="134">
        <v>421.71</v>
      </c>
      <c r="C23" s="138" t="s">
        <v>260</v>
      </c>
      <c r="D23" s="138" t="s">
        <v>194</v>
      </c>
      <c r="E23" s="139"/>
      <c r="F23" s="3"/>
    </row>
    <row r="24" spans="1:6" s="68" customFormat="1" x14ac:dyDescent="0.2">
      <c r="A24" s="137">
        <v>43952</v>
      </c>
      <c r="B24" s="134">
        <v>124.69</v>
      </c>
      <c r="C24" s="138" t="s">
        <v>193</v>
      </c>
      <c r="D24" s="138" t="s">
        <v>194</v>
      </c>
      <c r="E24" s="139"/>
      <c r="F24" s="3"/>
    </row>
    <row r="25" spans="1:6" s="68" customFormat="1" x14ac:dyDescent="0.2">
      <c r="A25" s="137">
        <v>43983</v>
      </c>
      <c r="B25" s="134">
        <v>151.15</v>
      </c>
      <c r="C25" s="138" t="s">
        <v>193</v>
      </c>
      <c r="D25" s="138" t="s">
        <v>194</v>
      </c>
      <c r="E25" s="139"/>
      <c r="F25" s="3"/>
    </row>
    <row r="26" spans="1:6" s="68" customFormat="1" x14ac:dyDescent="0.2">
      <c r="A26" s="137">
        <v>44006</v>
      </c>
      <c r="B26" s="134">
        <v>26.09</v>
      </c>
      <c r="C26" s="138" t="s">
        <v>257</v>
      </c>
      <c r="D26" s="138" t="s">
        <v>123</v>
      </c>
      <c r="E26" s="139" t="s">
        <v>107</v>
      </c>
      <c r="F26" s="3"/>
    </row>
    <row r="27" spans="1:6" s="68" customFormat="1" hidden="1" x14ac:dyDescent="0.2">
      <c r="A27" s="115"/>
      <c r="B27" s="112"/>
      <c r="C27" s="116"/>
      <c r="D27" s="116"/>
      <c r="E27" s="117"/>
      <c r="F27" s="3"/>
    </row>
    <row r="28" spans="1:6" ht="34.5" customHeight="1" x14ac:dyDescent="0.2">
      <c r="A28" s="69" t="s">
        <v>88</v>
      </c>
      <c r="B28" s="78">
        <f>SUM(B11:B27)</f>
        <v>1295.4000000000001</v>
      </c>
      <c r="C28" s="85" t="str">
        <f>IF(SUBTOTAL(3,B11:B27)=SUBTOTAL(103,B11:B27),'Summary and sign-off'!$A$48,'Summary and sign-off'!$A$49)</f>
        <v>Check - there are no hidden rows with data</v>
      </c>
      <c r="D28" s="154" t="str">
        <f>IF('Summary and sign-off'!F59='Summary and sign-off'!F54,'Summary and sign-off'!A51,'Summary and sign-off'!A50)</f>
        <v>Check - each entry provides sufficient information</v>
      </c>
      <c r="E28" s="154"/>
      <c r="F28" s="37"/>
    </row>
    <row r="29" spans="1:6" ht="14.1" customHeight="1" x14ac:dyDescent="0.2">
      <c r="A29" s="38"/>
      <c r="B29" s="27"/>
      <c r="C29" s="20"/>
      <c r="D29" s="20"/>
      <c r="E29" s="20"/>
      <c r="F29" s="24"/>
    </row>
    <row r="30" spans="1:6" x14ac:dyDescent="0.2">
      <c r="A30" s="21"/>
      <c r="B30" s="20"/>
      <c r="C30" s="20"/>
      <c r="D30" s="20"/>
      <c r="E30" s="20"/>
      <c r="F30" s="24"/>
    </row>
    <row r="31" spans="1:6" ht="12.6" customHeight="1" x14ac:dyDescent="0.2">
      <c r="A31" s="23"/>
      <c r="B31" s="20"/>
      <c r="C31" s="20"/>
      <c r="D31" s="20"/>
      <c r="E31" s="20"/>
      <c r="F31" s="24"/>
    </row>
    <row r="32" spans="1:6" x14ac:dyDescent="0.2">
      <c r="A32" s="23"/>
      <c r="B32" s="25"/>
      <c r="C32" s="26"/>
      <c r="D32" s="26"/>
      <c r="E32" s="26"/>
      <c r="F32" s="27"/>
    </row>
    <row r="33" spans="1:6" x14ac:dyDescent="0.2">
      <c r="A33" s="31"/>
      <c r="B33" s="32"/>
      <c r="C33" s="27"/>
      <c r="D33" s="27"/>
      <c r="E33" s="27"/>
      <c r="F33" s="27"/>
    </row>
    <row r="34" spans="1:6" ht="12.75" customHeight="1" x14ac:dyDescent="0.2">
      <c r="A34" s="31"/>
      <c r="B34" s="39"/>
      <c r="C34" s="33"/>
      <c r="D34" s="33"/>
      <c r="E34" s="33"/>
      <c r="F34" s="33"/>
    </row>
    <row r="35" spans="1:6" x14ac:dyDescent="0.2">
      <c r="A35" s="38"/>
      <c r="B35" s="40"/>
      <c r="C35" s="20"/>
      <c r="D35" s="20"/>
      <c r="E35" s="20"/>
      <c r="F35" s="38"/>
    </row>
    <row r="36" spans="1:6" hidden="1" x14ac:dyDescent="0.2">
      <c r="A36" s="20"/>
      <c r="B36" s="20"/>
      <c r="C36" s="20"/>
      <c r="D36" s="20"/>
      <c r="E36" s="38"/>
    </row>
    <row r="37" spans="1:6" ht="12.75" hidden="1" customHeight="1" x14ac:dyDescent="0.2"/>
    <row r="38" spans="1:6" hidden="1" x14ac:dyDescent="0.2">
      <c r="A38" s="41"/>
      <c r="B38" s="41"/>
      <c r="C38" s="41"/>
      <c r="D38" s="41"/>
      <c r="E38" s="41"/>
      <c r="F38" s="24"/>
    </row>
    <row r="39" spans="1:6" hidden="1" x14ac:dyDescent="0.2">
      <c r="A39" s="41"/>
      <c r="B39" s="41"/>
      <c r="C39" s="41"/>
      <c r="D39" s="41"/>
      <c r="E39" s="41"/>
      <c r="F39" s="24"/>
    </row>
    <row r="40" spans="1:6" hidden="1" x14ac:dyDescent="0.2">
      <c r="A40" s="41"/>
      <c r="B40" s="41"/>
      <c r="C40" s="41"/>
      <c r="D40" s="41"/>
      <c r="E40" s="41"/>
      <c r="F40" s="24"/>
    </row>
    <row r="41" spans="1:6" hidden="1" x14ac:dyDescent="0.2">
      <c r="A41" s="41"/>
      <c r="B41" s="41"/>
      <c r="C41" s="41"/>
      <c r="D41" s="41"/>
      <c r="E41" s="41"/>
      <c r="F41" s="24"/>
    </row>
    <row r="42" spans="1:6" hidden="1" x14ac:dyDescent="0.2">
      <c r="A42" s="41"/>
      <c r="B42" s="41"/>
      <c r="C42" s="41"/>
      <c r="D42" s="41"/>
      <c r="E42" s="41"/>
      <c r="F42" s="24"/>
    </row>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sheetData>
  <sheetProtection formatCells="0" insertRows="0" deleteRows="0"/>
  <mergeCells count="10">
    <mergeCell ref="D28:E28"/>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3 A27">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A26">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108"/>
  <sheetViews>
    <sheetView zoomScaleNormal="100" workbookViewId="0">
      <selection activeCell="A61" sqref="A61:B6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50" t="s">
        <v>89</v>
      </c>
      <c r="B1" s="150"/>
      <c r="C1" s="150"/>
      <c r="D1" s="150"/>
      <c r="E1" s="150"/>
      <c r="F1" s="150"/>
    </row>
    <row r="2" spans="1:6" ht="21" customHeight="1" x14ac:dyDescent="0.2">
      <c r="A2" s="4" t="s">
        <v>3</v>
      </c>
      <c r="B2" s="153" t="str">
        <f>'Summary and sign-off'!B2:F2</f>
        <v>Ministry of Foreign Affairs and Trade</v>
      </c>
      <c r="C2" s="153"/>
      <c r="D2" s="153"/>
      <c r="E2" s="153"/>
      <c r="F2" s="153"/>
    </row>
    <row r="3" spans="1:6" ht="21" customHeight="1" x14ac:dyDescent="0.2">
      <c r="A3" s="4" t="s">
        <v>56</v>
      </c>
      <c r="B3" s="153" t="str">
        <f>'Summary and sign-off'!B3:F3</f>
        <v>Chris Seed</v>
      </c>
      <c r="C3" s="153"/>
      <c r="D3" s="153"/>
      <c r="E3" s="153"/>
      <c r="F3" s="153"/>
    </row>
    <row r="4" spans="1:6" ht="21" customHeight="1" x14ac:dyDescent="0.2">
      <c r="A4" s="4" t="s">
        <v>57</v>
      </c>
      <c r="B4" s="153">
        <v>43647</v>
      </c>
      <c r="C4" s="153"/>
      <c r="D4" s="153"/>
      <c r="E4" s="153"/>
      <c r="F4" s="153"/>
    </row>
    <row r="5" spans="1:6" ht="21" customHeight="1" x14ac:dyDescent="0.2">
      <c r="A5" s="4" t="s">
        <v>58</v>
      </c>
      <c r="B5" s="153">
        <v>44012</v>
      </c>
      <c r="C5" s="153"/>
      <c r="D5" s="153"/>
      <c r="E5" s="153"/>
      <c r="F5" s="153"/>
    </row>
    <row r="6" spans="1:6" ht="21" customHeight="1" x14ac:dyDescent="0.2">
      <c r="A6" s="4" t="s">
        <v>90</v>
      </c>
      <c r="B6" s="148" t="s">
        <v>27</v>
      </c>
      <c r="C6" s="148"/>
      <c r="D6" s="148"/>
      <c r="E6" s="148"/>
      <c r="F6" s="148"/>
    </row>
    <row r="7" spans="1:6" ht="21" customHeight="1" x14ac:dyDescent="0.2">
      <c r="A7" s="4" t="s">
        <v>7</v>
      </c>
      <c r="B7" s="148" t="s">
        <v>29</v>
      </c>
      <c r="C7" s="148"/>
      <c r="D7" s="148"/>
      <c r="E7" s="148"/>
      <c r="F7" s="148"/>
    </row>
    <row r="8" spans="1:6" ht="36" customHeight="1" x14ac:dyDescent="0.2">
      <c r="A8" s="157" t="s">
        <v>91</v>
      </c>
      <c r="B8" s="157"/>
      <c r="C8" s="157"/>
      <c r="D8" s="157"/>
      <c r="E8" s="157"/>
      <c r="F8" s="157"/>
    </row>
    <row r="9" spans="1:6" ht="36" customHeight="1" x14ac:dyDescent="0.2">
      <c r="A9" s="165" t="s">
        <v>92</v>
      </c>
      <c r="B9" s="166"/>
      <c r="C9" s="166"/>
      <c r="D9" s="166"/>
      <c r="E9" s="166"/>
      <c r="F9" s="166"/>
    </row>
    <row r="10" spans="1:6" ht="39" customHeight="1" x14ac:dyDescent="0.2">
      <c r="A10" s="35" t="s">
        <v>63</v>
      </c>
      <c r="B10" s="128"/>
      <c r="C10" s="128" t="s">
        <v>93</v>
      </c>
      <c r="D10" s="128" t="s">
        <v>94</v>
      </c>
      <c r="E10" s="128" t="s">
        <v>95</v>
      </c>
      <c r="F10" s="128" t="s">
        <v>96</v>
      </c>
    </row>
    <row r="11" spans="1:6" s="68" customFormat="1" hidden="1" x14ac:dyDescent="0.2">
      <c r="A11" s="111"/>
      <c r="B11" s="116"/>
      <c r="C11" s="118"/>
      <c r="D11" s="116"/>
      <c r="E11" s="119"/>
      <c r="F11" s="117"/>
    </row>
    <row r="12" spans="1:6" s="68" customFormat="1" x14ac:dyDescent="0.2">
      <c r="A12" s="133">
        <v>43682</v>
      </c>
      <c r="B12" s="140" t="s">
        <v>180</v>
      </c>
      <c r="C12" s="141" t="s">
        <v>42</v>
      </c>
      <c r="D12" s="140" t="s">
        <v>170</v>
      </c>
      <c r="E12" s="142">
        <v>150</v>
      </c>
      <c r="F12" s="143"/>
    </row>
    <row r="13" spans="1:6" s="68" customFormat="1" ht="25.5" x14ac:dyDescent="0.2">
      <c r="A13" s="133">
        <v>43683</v>
      </c>
      <c r="B13" s="140" t="s">
        <v>180</v>
      </c>
      <c r="C13" s="141" t="s">
        <v>42</v>
      </c>
      <c r="D13" s="140" t="s">
        <v>234</v>
      </c>
      <c r="E13" s="142">
        <v>150</v>
      </c>
      <c r="F13" s="143"/>
    </row>
    <row r="14" spans="1:6" s="68" customFormat="1" ht="25.5" x14ac:dyDescent="0.2">
      <c r="A14" s="133">
        <v>43698</v>
      </c>
      <c r="B14" s="140" t="s">
        <v>184</v>
      </c>
      <c r="C14" s="141" t="s">
        <v>42</v>
      </c>
      <c r="D14" s="140" t="s">
        <v>235</v>
      </c>
      <c r="E14" s="142">
        <v>150</v>
      </c>
      <c r="F14" s="143"/>
    </row>
    <row r="15" spans="1:6" s="68" customFormat="1" ht="25.5" x14ac:dyDescent="0.2">
      <c r="A15" s="146" t="s">
        <v>111</v>
      </c>
      <c r="B15" s="140" t="s">
        <v>251</v>
      </c>
      <c r="C15" s="141" t="s">
        <v>42</v>
      </c>
      <c r="D15" s="140" t="s">
        <v>179</v>
      </c>
      <c r="E15" s="142" t="s">
        <v>41</v>
      </c>
      <c r="F15" s="143"/>
    </row>
    <row r="16" spans="1:6" s="68" customFormat="1" ht="25.5" x14ac:dyDescent="0.2">
      <c r="A16" s="133">
        <v>43707</v>
      </c>
      <c r="B16" s="140" t="s">
        <v>183</v>
      </c>
      <c r="C16" s="141" t="s">
        <v>42</v>
      </c>
      <c r="D16" s="140" t="s">
        <v>171</v>
      </c>
      <c r="E16" s="142">
        <v>150</v>
      </c>
      <c r="F16" s="143"/>
    </row>
    <row r="17" spans="1:6" s="68" customFormat="1" ht="25.5" x14ac:dyDescent="0.2">
      <c r="A17" s="133">
        <v>43713</v>
      </c>
      <c r="B17" s="140" t="s">
        <v>181</v>
      </c>
      <c r="C17" s="141" t="s">
        <v>42</v>
      </c>
      <c r="D17" s="140" t="s">
        <v>190</v>
      </c>
      <c r="E17" s="142">
        <v>150</v>
      </c>
      <c r="F17" s="143"/>
    </row>
    <row r="18" spans="1:6" s="68" customFormat="1" x14ac:dyDescent="0.2">
      <c r="A18" s="133">
        <v>43714</v>
      </c>
      <c r="B18" s="140" t="s">
        <v>100</v>
      </c>
      <c r="C18" s="141" t="s">
        <v>42</v>
      </c>
      <c r="D18" s="140" t="s">
        <v>101</v>
      </c>
      <c r="E18" s="142" t="s">
        <v>41</v>
      </c>
      <c r="F18" s="143" t="s">
        <v>102</v>
      </c>
    </row>
    <row r="19" spans="1:6" s="68" customFormat="1" ht="25.5" x14ac:dyDescent="0.2">
      <c r="A19" s="133">
        <v>43717</v>
      </c>
      <c r="B19" s="140" t="s">
        <v>182</v>
      </c>
      <c r="C19" s="141" t="s">
        <v>42</v>
      </c>
      <c r="D19" s="140" t="s">
        <v>190</v>
      </c>
      <c r="E19" s="142" t="s">
        <v>37</v>
      </c>
      <c r="F19" s="143"/>
    </row>
    <row r="20" spans="1:6" s="68" customFormat="1" ht="25.5" x14ac:dyDescent="0.2">
      <c r="A20" s="133">
        <v>43718</v>
      </c>
      <c r="B20" s="140" t="s">
        <v>136</v>
      </c>
      <c r="C20" s="141" t="s">
        <v>42</v>
      </c>
      <c r="D20" s="140" t="s">
        <v>172</v>
      </c>
      <c r="E20" s="142">
        <v>150</v>
      </c>
      <c r="F20" s="143"/>
    </row>
    <row r="21" spans="1:6" s="68" customFormat="1" ht="25.5" x14ac:dyDescent="0.2">
      <c r="A21" s="133">
        <v>43720</v>
      </c>
      <c r="B21" s="140" t="s">
        <v>181</v>
      </c>
      <c r="C21" s="141" t="s">
        <v>42</v>
      </c>
      <c r="D21" s="140" t="s">
        <v>239</v>
      </c>
      <c r="E21" s="142">
        <v>150</v>
      </c>
      <c r="F21" s="143"/>
    </row>
    <row r="22" spans="1:6" s="68" customFormat="1" x14ac:dyDescent="0.2">
      <c r="A22" s="133">
        <v>43720</v>
      </c>
      <c r="B22" s="140" t="s">
        <v>236</v>
      </c>
      <c r="C22" s="141" t="s">
        <v>43</v>
      </c>
      <c r="D22" s="140" t="s">
        <v>197</v>
      </c>
      <c r="E22" s="142">
        <v>100</v>
      </c>
      <c r="F22" s="143"/>
    </row>
    <row r="23" spans="1:6" s="68" customFormat="1" ht="25.5" x14ac:dyDescent="0.2">
      <c r="A23" s="133">
        <v>43721</v>
      </c>
      <c r="B23" s="140" t="s">
        <v>183</v>
      </c>
      <c r="C23" s="141" t="s">
        <v>42</v>
      </c>
      <c r="D23" s="140" t="s">
        <v>173</v>
      </c>
      <c r="E23" s="142">
        <v>150</v>
      </c>
      <c r="F23" s="143"/>
    </row>
    <row r="24" spans="1:6" s="68" customFormat="1" x14ac:dyDescent="0.2">
      <c r="A24" s="133">
        <v>43732</v>
      </c>
      <c r="B24" s="140" t="s">
        <v>233</v>
      </c>
      <c r="C24" s="141" t="s">
        <v>42</v>
      </c>
      <c r="D24" s="140" t="s">
        <v>103</v>
      </c>
      <c r="E24" s="142" t="s">
        <v>41</v>
      </c>
      <c r="F24" s="143" t="s">
        <v>104</v>
      </c>
    </row>
    <row r="25" spans="1:6" s="68" customFormat="1" x14ac:dyDescent="0.2">
      <c r="A25" s="133">
        <v>43734</v>
      </c>
      <c r="B25" s="140" t="s">
        <v>105</v>
      </c>
      <c r="C25" s="141" t="s">
        <v>42</v>
      </c>
      <c r="D25" s="140" t="s">
        <v>106</v>
      </c>
      <c r="E25" s="142" t="s">
        <v>41</v>
      </c>
      <c r="F25" s="143" t="s">
        <v>102</v>
      </c>
    </row>
    <row r="26" spans="1:6" s="68" customFormat="1" x14ac:dyDescent="0.2">
      <c r="A26" s="133">
        <v>43735</v>
      </c>
      <c r="B26" s="140" t="s">
        <v>198</v>
      </c>
      <c r="C26" s="141" t="s">
        <v>43</v>
      </c>
      <c r="D26" s="140" t="s">
        <v>199</v>
      </c>
      <c r="E26" s="142">
        <v>150</v>
      </c>
      <c r="F26" s="143"/>
    </row>
    <row r="27" spans="1:6" s="68" customFormat="1" ht="38.25" x14ac:dyDescent="0.2">
      <c r="A27" s="146" t="s">
        <v>237</v>
      </c>
      <c r="B27" s="140" t="s">
        <v>252</v>
      </c>
      <c r="C27" s="141" t="s">
        <v>42</v>
      </c>
      <c r="D27" s="140" t="s">
        <v>238</v>
      </c>
      <c r="E27" s="142" t="s">
        <v>41</v>
      </c>
      <c r="F27" s="143"/>
    </row>
    <row r="28" spans="1:6" s="68" customFormat="1" ht="25.5" x14ac:dyDescent="0.2">
      <c r="A28" s="146" t="s">
        <v>185</v>
      </c>
      <c r="B28" s="140" t="s">
        <v>251</v>
      </c>
      <c r="C28" s="141" t="s">
        <v>42</v>
      </c>
      <c r="D28" s="140" t="s">
        <v>189</v>
      </c>
      <c r="E28" s="142" t="s">
        <v>41</v>
      </c>
      <c r="F28" s="143"/>
    </row>
    <row r="29" spans="1:6" s="68" customFormat="1" ht="25.5" x14ac:dyDescent="0.2">
      <c r="A29" s="146" t="s">
        <v>186</v>
      </c>
      <c r="B29" s="140" t="s">
        <v>251</v>
      </c>
      <c r="C29" s="141" t="s">
        <v>42</v>
      </c>
      <c r="D29" s="140" t="s">
        <v>174</v>
      </c>
      <c r="E29" s="142" t="s">
        <v>41</v>
      </c>
      <c r="F29" s="143"/>
    </row>
    <row r="30" spans="1:6" s="68" customFormat="1" ht="25.5" x14ac:dyDescent="0.2">
      <c r="A30" s="133">
        <v>43755</v>
      </c>
      <c r="B30" s="140" t="s">
        <v>180</v>
      </c>
      <c r="C30" s="141" t="s">
        <v>42</v>
      </c>
      <c r="D30" s="140" t="s">
        <v>144</v>
      </c>
      <c r="E30" s="142">
        <v>150</v>
      </c>
      <c r="F30" s="143"/>
    </row>
    <row r="31" spans="1:6" s="68" customFormat="1" x14ac:dyDescent="0.2">
      <c r="A31" s="133">
        <v>43767</v>
      </c>
      <c r="B31" s="140" t="s">
        <v>240</v>
      </c>
      <c r="C31" s="141" t="s">
        <v>43</v>
      </c>
      <c r="D31" s="140" t="s">
        <v>241</v>
      </c>
      <c r="E31" s="142" t="s">
        <v>41</v>
      </c>
      <c r="F31" s="143"/>
    </row>
    <row r="32" spans="1:6" s="68" customFormat="1" x14ac:dyDescent="0.2">
      <c r="A32" s="133">
        <v>43770</v>
      </c>
      <c r="B32" s="140" t="s">
        <v>182</v>
      </c>
      <c r="C32" s="141" t="s">
        <v>43</v>
      </c>
      <c r="D32" s="140" t="s">
        <v>202</v>
      </c>
      <c r="E32" s="142">
        <v>50</v>
      </c>
      <c r="F32" s="143"/>
    </row>
    <row r="33" spans="1:6" s="68" customFormat="1" ht="28.5" customHeight="1" x14ac:dyDescent="0.2">
      <c r="A33" s="133">
        <v>43776</v>
      </c>
      <c r="B33" s="140" t="s">
        <v>180</v>
      </c>
      <c r="C33" s="141" t="s">
        <v>43</v>
      </c>
      <c r="D33" s="140" t="s">
        <v>246</v>
      </c>
      <c r="E33" s="142" t="s">
        <v>37</v>
      </c>
      <c r="F33" s="143"/>
    </row>
    <row r="34" spans="1:6" s="68" customFormat="1" x14ac:dyDescent="0.2">
      <c r="A34" s="133">
        <v>43780</v>
      </c>
      <c r="B34" s="140" t="s">
        <v>195</v>
      </c>
      <c r="C34" s="141" t="s">
        <v>42</v>
      </c>
      <c r="D34" s="140" t="s">
        <v>175</v>
      </c>
      <c r="E34" s="142">
        <v>150</v>
      </c>
      <c r="F34" s="143"/>
    </row>
    <row r="35" spans="1:6" s="68" customFormat="1" ht="25.5" x14ac:dyDescent="0.2">
      <c r="A35" s="133">
        <v>43783</v>
      </c>
      <c r="B35" s="140" t="s">
        <v>203</v>
      </c>
      <c r="C35" s="141" t="s">
        <v>42</v>
      </c>
      <c r="D35" s="140" t="s">
        <v>246</v>
      </c>
      <c r="E35" s="142">
        <v>150</v>
      </c>
      <c r="F35" s="143"/>
    </row>
    <row r="36" spans="1:6" s="68" customFormat="1" x14ac:dyDescent="0.2">
      <c r="A36" s="133">
        <v>43796</v>
      </c>
      <c r="B36" s="140" t="s">
        <v>255</v>
      </c>
      <c r="C36" s="141" t="s">
        <v>43</v>
      </c>
      <c r="D36" s="140" t="s">
        <v>248</v>
      </c>
      <c r="E36" s="142">
        <v>150</v>
      </c>
      <c r="F36" s="143"/>
    </row>
    <row r="37" spans="1:6" s="68" customFormat="1" x14ac:dyDescent="0.2">
      <c r="A37" s="133">
        <v>43796</v>
      </c>
      <c r="B37" s="140" t="s">
        <v>182</v>
      </c>
      <c r="C37" s="141" t="s">
        <v>43</v>
      </c>
      <c r="D37" s="140" t="s">
        <v>206</v>
      </c>
      <c r="E37" s="142">
        <v>100</v>
      </c>
      <c r="F37" s="143"/>
    </row>
    <row r="38" spans="1:6" s="68" customFormat="1" x14ac:dyDescent="0.2">
      <c r="A38" s="133">
        <v>43797</v>
      </c>
      <c r="B38" s="140" t="s">
        <v>205</v>
      </c>
      <c r="C38" s="141" t="s">
        <v>43</v>
      </c>
      <c r="D38" s="140" t="s">
        <v>204</v>
      </c>
      <c r="E38" s="142">
        <v>150</v>
      </c>
      <c r="F38" s="143"/>
    </row>
    <row r="39" spans="1:6" s="68" customFormat="1" ht="25.5" x14ac:dyDescent="0.2">
      <c r="A39" s="133">
        <v>43804</v>
      </c>
      <c r="B39" s="140" t="s">
        <v>181</v>
      </c>
      <c r="C39" s="141" t="s">
        <v>42</v>
      </c>
      <c r="D39" s="140" t="s">
        <v>177</v>
      </c>
      <c r="E39" s="142">
        <v>150</v>
      </c>
      <c r="F39" s="143"/>
    </row>
    <row r="40" spans="1:6" s="68" customFormat="1" x14ac:dyDescent="0.2">
      <c r="A40" s="133">
        <v>43809</v>
      </c>
      <c r="B40" s="140" t="s">
        <v>192</v>
      </c>
      <c r="C40" s="141" t="s">
        <v>42</v>
      </c>
      <c r="D40" s="140" t="s">
        <v>122</v>
      </c>
      <c r="E40" s="142" t="s">
        <v>41</v>
      </c>
      <c r="F40" s="143" t="s">
        <v>102</v>
      </c>
    </row>
    <row r="41" spans="1:6" s="68" customFormat="1" x14ac:dyDescent="0.2">
      <c r="A41" s="133">
        <v>43810</v>
      </c>
      <c r="B41" s="140" t="s">
        <v>127</v>
      </c>
      <c r="C41" s="141" t="s">
        <v>42</v>
      </c>
      <c r="D41" s="140" t="s">
        <v>128</v>
      </c>
      <c r="E41" s="142" t="s">
        <v>41</v>
      </c>
      <c r="F41" s="143" t="s">
        <v>102</v>
      </c>
    </row>
    <row r="42" spans="1:6" s="68" customFormat="1" ht="25.5" x14ac:dyDescent="0.2">
      <c r="A42" s="133">
        <v>43811</v>
      </c>
      <c r="B42" s="140" t="s">
        <v>129</v>
      </c>
      <c r="C42" s="141" t="s">
        <v>42</v>
      </c>
      <c r="D42" s="140" t="s">
        <v>191</v>
      </c>
      <c r="E42" s="142">
        <v>70</v>
      </c>
      <c r="F42" s="143" t="s">
        <v>102</v>
      </c>
    </row>
    <row r="43" spans="1:6" s="68" customFormat="1" x14ac:dyDescent="0.2">
      <c r="A43" s="133">
        <v>43822</v>
      </c>
      <c r="B43" s="140" t="s">
        <v>187</v>
      </c>
      <c r="C43" s="141" t="s">
        <v>42</v>
      </c>
      <c r="D43" s="140" t="s">
        <v>188</v>
      </c>
      <c r="E43" s="142" t="s">
        <v>41</v>
      </c>
      <c r="F43" s="143" t="s">
        <v>104</v>
      </c>
    </row>
    <row r="44" spans="1:6" s="68" customFormat="1" ht="25.5" x14ac:dyDescent="0.2">
      <c r="A44" s="146" t="s">
        <v>212</v>
      </c>
      <c r="B44" s="140" t="s">
        <v>251</v>
      </c>
      <c r="C44" s="141" t="s">
        <v>42</v>
      </c>
      <c r="D44" s="140" t="s">
        <v>174</v>
      </c>
      <c r="E44" s="142" t="s">
        <v>41</v>
      </c>
      <c r="F44" s="143"/>
    </row>
    <row r="45" spans="1:6" s="68" customFormat="1" ht="25.5" x14ac:dyDescent="0.2">
      <c r="A45" s="146" t="s">
        <v>224</v>
      </c>
      <c r="B45" s="140" t="s">
        <v>251</v>
      </c>
      <c r="C45" s="141" t="s">
        <v>42</v>
      </c>
      <c r="D45" s="140" t="s">
        <v>223</v>
      </c>
      <c r="E45" s="142" t="s">
        <v>41</v>
      </c>
      <c r="F45" s="143"/>
    </row>
    <row r="46" spans="1:6" s="68" customFormat="1" ht="28.5" customHeight="1" x14ac:dyDescent="0.2">
      <c r="A46" s="146" t="s">
        <v>227</v>
      </c>
      <c r="B46" s="140" t="s">
        <v>251</v>
      </c>
      <c r="C46" s="141" t="s">
        <v>42</v>
      </c>
      <c r="D46" s="140" t="s">
        <v>174</v>
      </c>
      <c r="E46" s="142" t="s">
        <v>41</v>
      </c>
      <c r="F46" s="143"/>
    </row>
    <row r="47" spans="1:6" s="68" customFormat="1" ht="25.5" x14ac:dyDescent="0.2">
      <c r="A47" s="133">
        <v>43894</v>
      </c>
      <c r="B47" s="140" t="s">
        <v>182</v>
      </c>
      <c r="C47" s="141" t="s">
        <v>42</v>
      </c>
      <c r="D47" s="140" t="s">
        <v>200</v>
      </c>
      <c r="E47" s="142">
        <v>50</v>
      </c>
      <c r="F47" s="143"/>
    </row>
    <row r="48" spans="1:6" s="68" customFormat="1" x14ac:dyDescent="0.2">
      <c r="A48" s="133">
        <v>43894</v>
      </c>
      <c r="B48" s="140" t="s">
        <v>180</v>
      </c>
      <c r="C48" s="141" t="s">
        <v>43</v>
      </c>
      <c r="D48" s="140" t="s">
        <v>201</v>
      </c>
      <c r="E48" s="142">
        <v>100</v>
      </c>
      <c r="F48" s="143"/>
    </row>
    <row r="49" spans="1:7" s="68" customFormat="1" ht="25.5" x14ac:dyDescent="0.2">
      <c r="A49" s="133">
        <v>43923</v>
      </c>
      <c r="B49" s="140" t="s">
        <v>180</v>
      </c>
      <c r="C49" s="141" t="s">
        <v>43</v>
      </c>
      <c r="D49" s="140" t="s">
        <v>246</v>
      </c>
      <c r="E49" s="142" t="s">
        <v>37</v>
      </c>
      <c r="F49" s="143"/>
    </row>
    <row r="50" spans="1:7" s="68" customFormat="1" ht="25.5" x14ac:dyDescent="0.2">
      <c r="A50" s="133">
        <v>43923</v>
      </c>
      <c r="B50" s="140" t="s">
        <v>242</v>
      </c>
      <c r="C50" s="141" t="s">
        <v>43</v>
      </c>
      <c r="D50" s="140" t="s">
        <v>245</v>
      </c>
      <c r="E50" s="142">
        <v>150</v>
      </c>
      <c r="F50" s="143"/>
    </row>
    <row r="51" spans="1:7" s="68" customFormat="1" x14ac:dyDescent="0.2">
      <c r="A51" s="133">
        <v>43944</v>
      </c>
      <c r="B51" s="140" t="s">
        <v>180</v>
      </c>
      <c r="C51" s="141" t="s">
        <v>43</v>
      </c>
      <c r="D51" s="140" t="s">
        <v>243</v>
      </c>
      <c r="E51" s="142">
        <v>150</v>
      </c>
      <c r="F51" s="143"/>
    </row>
    <row r="52" spans="1:7" s="68" customFormat="1" ht="25.5" x14ac:dyDescent="0.2">
      <c r="A52" s="133">
        <v>43951</v>
      </c>
      <c r="B52" s="140" t="s">
        <v>242</v>
      </c>
      <c r="C52" s="141" t="s">
        <v>43</v>
      </c>
      <c r="D52" s="140" t="s">
        <v>244</v>
      </c>
      <c r="E52" s="142" t="s">
        <v>41</v>
      </c>
      <c r="F52" s="143"/>
    </row>
    <row r="53" spans="1:7" s="68" customFormat="1" x14ac:dyDescent="0.2">
      <c r="A53" s="143"/>
      <c r="B53" s="143"/>
      <c r="C53" s="143"/>
      <c r="D53" s="143"/>
      <c r="E53" s="143"/>
      <c r="F53" s="143"/>
    </row>
    <row r="54" spans="1:7" s="68" customFormat="1" hidden="1" x14ac:dyDescent="0.2">
      <c r="A54" s="133"/>
      <c r="B54" s="116"/>
      <c r="C54" s="118"/>
      <c r="D54" s="116"/>
      <c r="E54" s="119"/>
      <c r="F54" s="117"/>
    </row>
    <row r="55" spans="1:7" ht="34.5" customHeight="1" x14ac:dyDescent="0.2">
      <c r="A55" s="133"/>
      <c r="B55" s="130" t="s">
        <v>98</v>
      </c>
      <c r="C55" s="131">
        <f>C56+C57</f>
        <v>41</v>
      </c>
      <c r="D55" s="132" t="str">
        <f>IF(SUBTOTAL(3,C11:C54)=SUBTOTAL(103,C11:C54),'Summary and sign-off'!$A$48,'Summary and sign-off'!$A$49)</f>
        <v>Check - there are no hidden rows with data</v>
      </c>
      <c r="E55" s="154" t="str">
        <f>IF('Summary and sign-off'!F60='Summary and sign-off'!F54,'Summary and sign-off'!A52,'Summary and sign-off'!A50)</f>
        <v>Check - each entry provides sufficient information</v>
      </c>
      <c r="F55" s="154"/>
      <c r="G55" s="68"/>
    </row>
    <row r="56" spans="1:7" ht="25.5" customHeight="1" x14ac:dyDescent="0.25">
      <c r="A56" s="111"/>
      <c r="B56" s="71" t="s">
        <v>42</v>
      </c>
      <c r="C56" s="72">
        <f>COUNTIF(C11:C54,'Summary and sign-off'!A45)</f>
        <v>28</v>
      </c>
      <c r="D56" s="17"/>
      <c r="E56" s="18"/>
      <c r="F56" s="19"/>
    </row>
    <row r="57" spans="1:7" ht="25.5" customHeight="1" x14ac:dyDescent="0.25">
      <c r="A57" s="129" t="s">
        <v>97</v>
      </c>
      <c r="B57" s="71" t="s">
        <v>43</v>
      </c>
      <c r="C57" s="72">
        <f>COUNTIF(C11:C54,'Summary and sign-off'!A46)</f>
        <v>13</v>
      </c>
      <c r="D57" s="17"/>
      <c r="E57" s="18"/>
      <c r="F57" s="19"/>
    </row>
    <row r="58" spans="1:7" ht="15" x14ac:dyDescent="0.25">
      <c r="A58" s="70"/>
      <c r="B58" s="21"/>
      <c r="C58" s="20"/>
      <c r="D58" s="22"/>
      <c r="E58" s="22"/>
      <c r="F58" s="20"/>
    </row>
    <row r="59" spans="1:7" ht="15" x14ac:dyDescent="0.25">
      <c r="A59" s="70"/>
      <c r="B59" s="21"/>
      <c r="C59" s="21"/>
      <c r="D59" s="21"/>
      <c r="E59" s="21"/>
      <c r="F59" s="21"/>
    </row>
    <row r="60" spans="1:7" ht="12.6" customHeight="1" x14ac:dyDescent="0.2">
      <c r="A60" s="20"/>
      <c r="B60" s="20"/>
      <c r="C60" s="20"/>
      <c r="D60" s="20"/>
      <c r="E60" s="20"/>
      <c r="F60" s="24"/>
    </row>
    <row r="61" spans="1:7" x14ac:dyDescent="0.2">
      <c r="A61" s="21"/>
      <c r="B61" s="25"/>
      <c r="C61" s="26"/>
      <c r="D61" s="26"/>
      <c r="E61" s="26"/>
      <c r="F61" s="27"/>
    </row>
    <row r="62" spans="1:7" x14ac:dyDescent="0.2">
      <c r="A62" s="23"/>
      <c r="B62" s="28"/>
      <c r="C62" s="28"/>
      <c r="D62" s="28"/>
      <c r="E62" s="28"/>
      <c r="F62" s="28"/>
    </row>
    <row r="63" spans="1:7" ht="12.75" customHeight="1" x14ac:dyDescent="0.2">
      <c r="A63" s="23"/>
      <c r="B63" s="20"/>
      <c r="C63" s="20"/>
      <c r="D63" s="20"/>
      <c r="E63" s="20"/>
      <c r="F63" s="20"/>
    </row>
    <row r="64" spans="1:7" ht="12.95" customHeight="1" x14ac:dyDescent="0.2">
      <c r="A64" s="23"/>
      <c r="B64" s="30"/>
      <c r="C64" s="30"/>
      <c r="D64" s="30"/>
      <c r="E64" s="30"/>
      <c r="F64" s="30"/>
    </row>
    <row r="65" spans="1:6" x14ac:dyDescent="0.2">
      <c r="A65" s="23"/>
      <c r="B65" s="32"/>
      <c r="C65" s="27"/>
      <c r="D65" s="27"/>
      <c r="E65" s="27"/>
      <c r="F65" s="27"/>
    </row>
    <row r="66" spans="1:6" ht="12.75" customHeight="1" x14ac:dyDescent="0.2">
      <c r="A66" s="29"/>
      <c r="B66" s="23"/>
      <c r="C66" s="33"/>
      <c r="D66" s="33"/>
      <c r="E66" s="33"/>
      <c r="F66" s="33"/>
    </row>
    <row r="67" spans="1:6" ht="12.75" customHeight="1" x14ac:dyDescent="0.2">
      <c r="A67" s="31"/>
      <c r="B67" s="23"/>
      <c r="C67" s="33"/>
      <c r="D67" s="33"/>
      <c r="E67" s="33"/>
      <c r="F67" s="33"/>
    </row>
    <row r="68" spans="1:6" ht="12.75" hidden="1" customHeight="1" x14ac:dyDescent="0.2">
      <c r="A68" s="31" t="s">
        <v>83</v>
      </c>
      <c r="B68" s="23"/>
      <c r="C68" s="33"/>
      <c r="D68" s="33"/>
      <c r="E68" s="33"/>
      <c r="F68" s="33"/>
    </row>
    <row r="69" spans="1:6" hidden="1" x14ac:dyDescent="0.2">
      <c r="A69" s="23"/>
    </row>
    <row r="70" spans="1:6" hidden="1" x14ac:dyDescent="0.2">
      <c r="A70" s="23"/>
    </row>
    <row r="71" spans="1:6" hidden="1" x14ac:dyDescent="0.2">
      <c r="B71" s="21"/>
      <c r="C71" s="21"/>
      <c r="D71" s="21"/>
      <c r="E71" s="21"/>
      <c r="F71" s="21"/>
    </row>
    <row r="72" spans="1:6" hidden="1" x14ac:dyDescent="0.2">
      <c r="B72" s="21"/>
      <c r="C72" s="21"/>
      <c r="D72" s="21"/>
      <c r="E72" s="21"/>
      <c r="F72" s="21"/>
    </row>
    <row r="73" spans="1:6" hidden="1" x14ac:dyDescent="0.2">
      <c r="A73" s="21"/>
      <c r="B73" s="21"/>
      <c r="C73" s="21"/>
      <c r="D73" s="21"/>
      <c r="E73" s="21"/>
      <c r="F73" s="21"/>
    </row>
    <row r="74" spans="1:6" hidden="1" x14ac:dyDescent="0.2">
      <c r="A74" s="21"/>
      <c r="B74" s="21"/>
      <c r="C74" s="21"/>
      <c r="D74" s="21"/>
      <c r="E74" s="21"/>
      <c r="F74" s="21"/>
    </row>
    <row r="75" spans="1:6" hidden="1" x14ac:dyDescent="0.2">
      <c r="A75" s="21"/>
      <c r="B75" s="21"/>
      <c r="C75" s="21"/>
      <c r="D75" s="21"/>
      <c r="E75" s="21"/>
      <c r="F75" s="21"/>
    </row>
    <row r="76" spans="1:6" hidden="1" x14ac:dyDescent="0.2">
      <c r="A76" s="21"/>
    </row>
    <row r="77" spans="1:6" hidden="1" x14ac:dyDescent="0.2">
      <c r="A77" s="21"/>
    </row>
    <row r="78" spans="1:6" hidden="1" x14ac:dyDescent="0.2"/>
    <row r="79" spans="1:6" hidden="1" x14ac:dyDescent="0.2"/>
    <row r="80" spans="1:6"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x14ac:dyDescent="0.2"/>
    <row r="97" hidden="1" x14ac:dyDescent="0.2"/>
    <row r="98" x14ac:dyDescent="0.2"/>
    <row r="99" x14ac:dyDescent="0.2"/>
    <row r="100" x14ac:dyDescent="0.2"/>
    <row r="101" hidden="1" x14ac:dyDescent="0.2"/>
    <row r="102" x14ac:dyDescent="0.2"/>
    <row r="103" x14ac:dyDescent="0.2"/>
    <row r="104" x14ac:dyDescent="0.2"/>
    <row r="105" x14ac:dyDescent="0.2"/>
    <row r="106" x14ac:dyDescent="0.2"/>
    <row r="107" x14ac:dyDescent="0.2"/>
    <row r="108" x14ac:dyDescent="0.2"/>
  </sheetData>
  <sheetProtection formatCells="0" insertRows="0" deleteRows="0"/>
  <dataConsolidate/>
  <mergeCells count="10">
    <mergeCell ref="E55:F5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56">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54:A55 A12:A5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C54 C11:C52</xm:sqref>
        </x14:dataValidation>
        <x14:dataValidation type="list" errorStyle="information" operator="greaterThan" allowBlank="1" showInputMessage="1" prompt="Provide specific $ value if possible">
          <x14:formula1>
            <xm:f>'Summary and sign-off'!$A$39:$A$44</xm:f>
          </x14:formula1>
          <xm:sqref>E54 E11:E52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p:Policy xmlns:p="office.server.policy" id="" local="true">
  <p:Name>MFAT GDM Base Document</p:Name>
  <p:Description/>
  <p:Statement/>
  <p:PolicyItems>
    <p:PolicyItem featureId="Microsoft.Office.RecordsManagement.PolicyFeatures.Expiration" staticId="0x01010077AA9D1CFFA240DC80DAD99CA5F5CD00|715205936" UniqueId="0328d5ab-67a7-43d4-bcca-ae3b71907b4c">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18</number>
                  <property>Modified</property>
                  <propertyId>28cf69c5-fa48-462a-b5cd-27b6f9d2bd5f</propertyId>
                  <period>months</period>
                </formula>
                <action type="workflow" id="034b4951-d2b6-40e2-aa7b-a4288d40e38c"/>
              </data>
            </stages>
          </Schedule>
        </Schedules>
      </p:CustomData>
    </p:PolicyItem>
  </p:PolicyItems>
</p:Policy>
</file>

<file path=customXml/item2.xml><?xml version="1.0" encoding="utf-8"?>
<ct:contentTypeSchema xmlns:ct="http://schemas.microsoft.com/office/2006/metadata/contentType" xmlns:ma="http://schemas.microsoft.com/office/2006/metadata/properties/metaAttributes" ct:_="" ma:_="" ma:contentTypeName="Blank Document" ma:contentTypeID="0x01010077AA9D1CFFA240DC80DAD99CA5F5CD00002DAE8431F8B6400CAA222602BDDA92B8006994B83DB615CE43B432E25F82B8D675" ma:contentTypeVersion="15" ma:contentTypeDescription="Blank Document" ma:contentTypeScope="" ma:versionID="dde773ca3444739101c2210ba73dfd31">
  <xsd:schema xmlns:xsd="http://www.w3.org/2001/XMLSchema" xmlns:xs="http://www.w3.org/2001/XMLSchema" xmlns:p="http://schemas.microsoft.com/office/2006/metadata/properties" xmlns:ns1="http://schemas.microsoft.com/sharepoint/v3" xmlns:ns2="ddf060ef-f1a0-403f-b380-92364e86e15c" xmlns:ns4="http://schemas.microsoft.com/sharepoint/v4" targetNamespace="http://schemas.microsoft.com/office/2006/metadata/properties" ma:root="true" ma:fieldsID="c9ea79681df4550be457079f63e8d3e3" ns1:_="" ns2:_="" ns4:_="">
    <xsd:import namespace="http://schemas.microsoft.com/sharepoint/v3"/>
    <xsd:import namespace="ddf060ef-f1a0-403f-b380-92364e86e15c"/>
    <xsd:import namespace="http://schemas.microsoft.com/sharepoint/v4"/>
    <xsd:element name="properties">
      <xsd:complexType>
        <xsd:sequence>
          <xsd:element name="documentManagement">
            <xsd:complexType>
              <xsd:all>
                <xsd:element ref="ns2:o3a06977fe844c3db2132313dc460602" minOccurs="0"/>
                <xsd:element ref="ns2:TaxCatchAll" minOccurs="0"/>
                <xsd:element ref="ns2:TaxCatchAllLabel" minOccurs="0"/>
                <xsd:element ref="ns2:a2ecf41d8355489e904c4f363828f1b7" minOccurs="0"/>
                <xsd:element ref="ns2:IsCoveringDocument" minOccurs="0"/>
                <xsd:element ref="ns2:m7d8bdf464cb42f0a3c3d39d31c82072" minOccurs="0"/>
                <xsd:element ref="ns2:AuthorDivisionPost" minOccurs="0"/>
                <xsd:element ref="ns2:l5baa22ceebd46ea8e3732e81be971e4" minOccurs="0"/>
                <xsd:element ref="ns2:RelatedDocuments" minOccurs="0"/>
                <xsd:element ref="ns2:_dlc_DocId" minOccurs="0"/>
                <xsd:element ref="ns2:_dlc_DocIdUrl" minOccurs="0"/>
                <xsd:element ref="ns2:_dlc_DocIdPersistId" minOccurs="0"/>
                <xsd:element ref="ns1:_dlc_Exempt" minOccurs="0"/>
                <xsd:element ref="ns1:_dlc_ExpireDateSaved" minOccurs="0"/>
                <xsd:element ref="ns1:_dlc_ExpireDate"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5" nillable="true" ma:displayName="Exempt from Policy" ma:hidden="true" ma:internalName="_dlc_Exempt" ma:readOnly="true">
      <xsd:simpleType>
        <xsd:restriction base="dms:Unknown"/>
      </xsd:simpleType>
    </xsd:element>
    <xsd:element name="_dlc_ExpireDateSaved" ma:index="26" nillable="true" ma:displayName="Original Expiration Date" ma:hidden="true" ma:internalName="_dlc_ExpireDateSaved" ma:readOnly="true">
      <xsd:simpleType>
        <xsd:restriction base="dms:DateTime"/>
      </xsd:simpleType>
    </xsd:element>
    <xsd:element name="_dlc_ExpireDate" ma:index="27"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df060ef-f1a0-403f-b380-92364e86e15c" elementFormDefault="qualified">
    <xsd:import namespace="http://schemas.microsoft.com/office/2006/documentManagement/types"/>
    <xsd:import namespace="http://schemas.microsoft.com/office/infopath/2007/PartnerControls"/>
    <xsd:element name="o3a06977fe844c3db2132313dc460602" ma:index="8" ma:taxonomy="true" ma:internalName="o3a06977fe844c3db2132313dc460602" ma:taxonomyFieldName="SecurityClassification" ma:displayName="Security Classification" ma:readOnly="false" ma:fieldId="{83a06977-fe84-4c3d-b213-2313dc460602}" ma:sspId="d40f951a-0e91-4979-b35b-8d7b343b6be0" ma:termSetId="3d3594da-daa1-466a-80e6-3315e73f532c"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c6c3c75-9182-4ff8-857f-5185763d111d}" ma:internalName="TaxCatchAll" ma:showField="CatchAllData" ma:web="ddf060ef-f1a0-403f-b380-92364e86e15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c6c3c75-9182-4ff8-857f-5185763d111d}" ma:internalName="TaxCatchAllLabel" ma:readOnly="true" ma:showField="CatchAllDataLabel" ma:web="ddf060ef-f1a0-403f-b380-92364e86e15c">
      <xsd:complexType>
        <xsd:complexContent>
          <xsd:extension base="dms:MultiChoiceLookup">
            <xsd:sequence>
              <xsd:element name="Value" type="dms:Lookup" maxOccurs="unbounded" minOccurs="0" nillable="true"/>
            </xsd:sequence>
          </xsd:extension>
        </xsd:complexContent>
      </xsd:complexType>
    </xsd:element>
    <xsd:element name="a2ecf41d8355489e904c4f363828f1b7" ma:index="12" nillable="true" ma:taxonomy="true" ma:internalName="a2ecf41d8355489e904c4f363828f1b7" ma:taxonomyFieldName="SecurityCaveat" ma:displayName="Security Caveat" ma:fieldId="{a2ecf41d-8355-489e-904c-4f363828f1b7}" ma:taxonomyMulti="true" ma:sspId="d40f951a-0e91-4979-b35b-8d7b343b6be0" ma:termSetId="409c3a70-087d-40a9-afa0-b3994a4d50ea" ma:anchorId="00000000-0000-0000-0000-000000000000" ma:open="false" ma:isKeyword="false">
      <xsd:complexType>
        <xsd:sequence>
          <xsd:element ref="pc:Terms" minOccurs="0" maxOccurs="1"/>
        </xsd:sequence>
      </xsd:complexType>
    </xsd:element>
    <xsd:element name="IsCoveringDocument" ma:index="14" nillable="true" ma:displayName="Is Covering Document" ma:description="" ma:internalName="IsCoveringDocument">
      <xsd:simpleType>
        <xsd:restriction base="dms:Boolean"/>
      </xsd:simpleType>
    </xsd:element>
    <xsd:element name="m7d8bdf464cb42f0a3c3d39d31c82072" ma:index="15" nillable="true" ma:taxonomy="true" ma:internalName="m7d8bdf464cb42f0a3c3d39d31c82072" ma:taxonomyFieldName="CoveringClassification" ma:displayName="Covering Classification" ma:fieldId="{67d8bdf4-64cb-42f0-a3c3-d39d31c82072}" ma:sspId="d40f951a-0e91-4979-b35b-8d7b343b6be0" ma:termSetId="f06ce1cc-308f-4641-8c53-cc95e26232f1" ma:anchorId="00000000-0000-0000-0000-000000000000" ma:open="false" ma:isKeyword="false">
      <xsd:complexType>
        <xsd:sequence>
          <xsd:element ref="pc:Terms" minOccurs="0" maxOccurs="1"/>
        </xsd:sequence>
      </xsd:complexType>
    </xsd:element>
    <xsd:element name="AuthorDivisionPost" ma:index="17" nillable="true" ma:displayName="Author Division/Post" ma:description="Division/Post of document author populated by workflow" ma:internalName="AuthorDivisionPost">
      <xsd:simpleType>
        <xsd:restriction base="dms:Text"/>
      </xsd:simpleType>
    </xsd:element>
    <xsd:element name="l5baa22ceebd46ea8e3732e81be971e4" ma:index="19" nillable="true" ma:taxonomy="true" ma:internalName="l5baa22ceebd46ea8e3732e81be971e4" ma:taxonomyFieldName="Topic" ma:displayName="Topic" ma:indexed="true" ma:default="" ma:fieldId="{55baa22c-eebd-46ea-8e37-32e81be971e4}" ma:sspId="d40f951a-0e91-4979-b35b-8d7b343b6be0" ma:termSetId="95f9d133-25b1-43b0-b844-6addcc947664" ma:anchorId="19069259-2e6d-4df2-93f1-ede08f586a3d" ma:open="false" ma:isKeyword="false">
      <xsd:complexType>
        <xsd:sequence>
          <xsd:element ref="pc:Terms" minOccurs="0" maxOccurs="1"/>
        </xsd:sequence>
      </xsd:complexType>
    </xsd:element>
    <xsd:element name="RelatedDocuments" ma:index="21" nillable="true" ma:displayName="Related Documents" ma:description="" ma:internalName="RelatedDocuments">
      <xsd:simpleType>
        <xsd:restriction base="dms:Note"/>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8"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df060ef-f1a0-403f-b380-92364e86e15c">GOVE-138-33</_dlc_DocId>
    <_dlc_DocIdUrl xmlns="ddf060ef-f1a0-403f-b380-92364e86e15c">
      <Url>http://o-wln-gdm/Functions/Governance/_layouts/15/DocIdRedir.aspx?ID=GOVE-138-33</Url>
      <Description>GOVE-138-33</Description>
    </_dlc_DocIdUrl>
    <IsCoveringDocument xmlns="ddf060ef-f1a0-403f-b380-92364e86e15c">false</IsCoveringDocument>
    <RelatedDocuments xmlns="ddf060ef-f1a0-403f-b380-92364e86e15c" xsi:nil="true"/>
    <o3a06977fe844c3db2132313dc460602 xmlns="ddf060ef-f1a0-403f-b380-92364e86e15c">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738a72fd-0042-476f-991b-551c05ade48c</TermId>
        </TermInfo>
      </Terms>
    </o3a06977fe844c3db2132313dc460602>
    <IconOverlay xmlns="http://schemas.microsoft.com/sharepoint/v4" xsi:nil="true"/>
    <a2ecf41d8355489e904c4f363828f1b7 xmlns="ddf060ef-f1a0-403f-b380-92364e86e15c">
      <Terms xmlns="http://schemas.microsoft.com/office/infopath/2007/PartnerControls"/>
    </a2ecf41d8355489e904c4f363828f1b7>
    <m7d8bdf464cb42f0a3c3d39d31c82072 xmlns="ddf060ef-f1a0-403f-b380-92364e86e15c">
      <Terms xmlns="http://schemas.microsoft.com/office/infopath/2007/PartnerControls"/>
    </m7d8bdf464cb42f0a3c3d39d31c82072>
    <TaxCatchAll xmlns="ddf060ef-f1a0-403f-b380-92364e86e15c">
      <Value>974</Value>
      <Value>1</Value>
    </TaxCatchAll>
    <AuthorDivisionPost xmlns="ddf060ef-f1a0-403f-b380-92364e86e15c">CEO</AuthorDivisionPost>
    <l5baa22ceebd46ea8e3732e81be971e4 xmlns="ddf060ef-f1a0-403f-b380-92364e86e15c">
      <Terms xmlns="http://schemas.microsoft.com/office/infopath/2007/PartnerControls">
        <TermInfo xmlns="http://schemas.microsoft.com/office/infopath/2007/PartnerControls">
          <TermName xmlns="http://schemas.microsoft.com/office/infopath/2007/PartnerControls">Budget/Planning and Financial</TermName>
          <TermId xmlns="http://schemas.microsoft.com/office/infopath/2007/PartnerControls">da0eadd6-3aed-4e26-b4ea-c8ccaf7c0779</TermId>
        </TermInfo>
      </Terms>
    </l5baa22ceebd46ea8e3732e81be971e4>
    <_dlc_ExpireDateSaved xmlns="http://schemas.microsoft.com/sharepoint/v3" xsi:nil="true"/>
    <_dlc_ExpireDate xmlns="http://schemas.microsoft.com/sharepoint/v3">2022-01-29T20:21:15+00:00</_dlc_ExpireDat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9C634AB-310E-4ACC-8CDE-8D0ADFD3BE0F}">
  <ds:schemaRefs>
    <ds:schemaRef ds:uri="office.server.policy"/>
  </ds:schemaRefs>
</ds:datastoreItem>
</file>

<file path=customXml/itemProps2.xml><?xml version="1.0" encoding="utf-8"?>
<ds:datastoreItem xmlns:ds="http://schemas.openxmlformats.org/officeDocument/2006/customXml" ds:itemID="{1BD64A23-A0FD-4BCD-86A4-AF0F8F7A69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f060ef-f1a0-403f-b380-92364e86e15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elements/1.1/"/>
    <ds:schemaRef ds:uri="http://purl.org/dc/terms/"/>
    <ds:schemaRef ds:uri="http://schemas.microsoft.com/sharepoint/v4"/>
    <ds:schemaRef ds:uri="http://www.w3.org/XML/1998/namespace"/>
    <ds:schemaRef ds:uri="http://schemas.microsoft.com/office/infopath/2007/PartnerControls"/>
    <ds:schemaRef ds:uri="ddf060ef-f1a0-403f-b380-92364e86e15c"/>
    <ds:schemaRef ds:uri="http://schemas.microsoft.com/sharepoint/v3"/>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5.xml><?xml version="1.0" encoding="utf-8"?>
<ds:datastoreItem xmlns:ds="http://schemas.openxmlformats.org/officeDocument/2006/customXml" ds:itemID="{6155A444-6BD1-40AC-9EC4-63094569B9A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Company>SSC</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MFAT CE-Gifts-Benefits-Expenses-Disclosure 2019-20</dc:title>
  <dc:creator>mortensenm</dc:creator>
  <dc:description/>
  <cp:lastModifiedBy>GRIFFITHS, Sophie (CEO Office)</cp:lastModifiedBy>
  <cp:revision/>
  <cp:lastPrinted>2020-07-27T22:07:03Z</cp:lastPrinted>
  <dcterms:created xsi:type="dcterms:W3CDTF">2010-10-17T20:59:02Z</dcterms:created>
  <dcterms:modified xsi:type="dcterms:W3CDTF">2020-07-29T01:01:38Z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0x01010077AA9D1CFFA240DC80DAD99CA5F5CD00002DAE8431F8B6400CAA222602BDDA92B8006994B83DB615CE43B432E25F82B8D675</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a7f14b32-169c-4830-98f4-ce41028fc2ca</vt:lpwstr>
  </property>
  <property fmtid="{D5CDD505-2E9C-101B-9397-08002B2CF9AE}" pid="10" name="SharedWithUsers">
    <vt:lpwstr>87;#Ken Smart</vt:lpwstr>
  </property>
  <property fmtid="{D5CDD505-2E9C-101B-9397-08002B2CF9AE}" pid="11" name="_dlc_policyId">
    <vt:lpwstr>0x01010077AA9D1CFFA240DC80DAD99CA5F5CD00|715205936</vt:lpwstr>
  </property>
  <property fmtid="{D5CDD505-2E9C-101B-9397-08002B2CF9AE}" pid="12" name="ItemRetentionFormula">
    <vt:lpwstr>&lt;formula id="Microsoft.Office.RecordsManagement.PolicyFeatures.Expiration.Formula.BuiltIn"&gt;&lt;number&gt;18&lt;/number&gt;&lt;property&gt;Modified&lt;/property&gt;&lt;propertyId&gt;28cf69c5-fa48-462a-b5cd-27b6f9d2bd5f&lt;/propertyId&gt;&lt;period&gt;months&lt;/period&gt;&lt;/formula&gt;</vt:lpwstr>
  </property>
  <property fmtid="{D5CDD505-2E9C-101B-9397-08002B2CF9AE}" pid="13" name="Topic">
    <vt:lpwstr>974;#Budget/Planning and Financial|da0eadd6-3aed-4e26-b4ea-c8ccaf7c0779</vt:lpwstr>
  </property>
  <property fmtid="{D5CDD505-2E9C-101B-9397-08002B2CF9AE}" pid="14" name="SecurityClassification">
    <vt:lpwstr>1;#UNCLASSIFIED|738a72fd-0042-476f-991b-551c05ade48c</vt:lpwstr>
  </property>
  <property fmtid="{D5CDD505-2E9C-101B-9397-08002B2CF9AE}" pid="15" name="CoveringClassification">
    <vt:lpwstr/>
  </property>
  <property fmtid="{D5CDD505-2E9C-101B-9397-08002B2CF9AE}" pid="16" name="SecurityCaveat">
    <vt:lpwstr/>
  </property>
  <property fmtid="{D5CDD505-2E9C-101B-9397-08002B2CF9AE}" pid="17" name="WorkflowChangePath">
    <vt:lpwstr>db726061-4cd1-4988-aef4-127a8b7ea5a2,20;</vt:lpwstr>
  </property>
  <property fmtid="{D5CDD505-2E9C-101B-9397-08002B2CF9AE}" pid="18" name="RecordPoint_WorkflowType">
    <vt:lpwstr>ActiveSubmitStub</vt:lpwstr>
  </property>
  <property fmtid="{D5CDD505-2E9C-101B-9397-08002B2CF9AE}" pid="19" name="RecordPoint_ActiveItemWebId">
    <vt:lpwstr>{ddf060ef-f1a0-403f-b380-92364e86e15c}</vt:lpwstr>
  </property>
  <property fmtid="{D5CDD505-2E9C-101B-9397-08002B2CF9AE}" pid="20" name="RecordPoint_ActiveItemSiteId">
    <vt:lpwstr>{6adb340b-2792-449a-b65a-9cb206191799}</vt:lpwstr>
  </property>
  <property fmtid="{D5CDD505-2E9C-101B-9397-08002B2CF9AE}" pid="21" name="RecordPoint_ActiveItemListId">
    <vt:lpwstr>{f8860a4b-f2ab-486a-ba5c-85db5b87607d}</vt:lpwstr>
  </property>
  <property fmtid="{D5CDD505-2E9C-101B-9397-08002B2CF9AE}" pid="22" name="RecordPoint_ActiveItemUniqueId">
    <vt:lpwstr>{a7f14b32-169c-4830-98f4-ce41028fc2ca}</vt:lpwstr>
  </property>
  <property fmtid="{D5CDD505-2E9C-101B-9397-08002B2CF9AE}" pid="23" name="RecordPoint_RecordNumberSubmitted">
    <vt:lpwstr>R0000001149</vt:lpwstr>
  </property>
  <property fmtid="{D5CDD505-2E9C-101B-9397-08002B2CF9AE}" pid="24" name="RecordPoint_SubmissionCompleted">
    <vt:lpwstr>2020-07-30T09:21:54.8410071+12:00</vt:lpwstr>
  </property>
</Properties>
</file>