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https://mfatprod-my.sharepoint.com/personal/angela_ludlow_mfat_govt_nz/Documents/Documents/For uploading to website/"/>
    </mc:Choice>
  </mc:AlternateContent>
  <xr:revisionPtr revIDLastSave="1423" documentId="8_{72F65033-9AEF-45B2-8C4E-77E10B44C24F}" xr6:coauthVersionLast="47" xr6:coauthVersionMax="47" xr10:uidLastSave="{A756233E-484E-43DA-B749-308934D9023A}"/>
  <bookViews>
    <workbookView xWindow="2730" yWindow="2730" windowWidth="21600" windowHeight="11175" xr2:uid="{00000000-000D-0000-FFFF-FFFF00000000}"/>
  </bookViews>
  <sheets>
    <sheet name="Summary and sign-off" sheetId="13" r:id="rId1"/>
    <sheet name="Travel" sheetId="1" r:id="rId2"/>
    <sheet name="All other expenses" sheetId="3" r:id="rId3"/>
    <sheet name="Gifts and benefits" sheetId="4" r:id="rId4"/>
    <sheet name="Hospitality" sheetId="2" r:id="rId5"/>
  </sheets>
  <definedNames>
    <definedName name="_xlnm.Print_Area" localSheetId="2">'All other expenses'!$A$1:$E$25</definedName>
    <definedName name="_xlnm.Print_Area" localSheetId="3">'Gifts and benefits'!$A$1:$F$65</definedName>
    <definedName name="_xlnm.Print_Area" localSheetId="4">Hospitality!$A$1:$E$22</definedName>
    <definedName name="_xlnm.Print_Area" localSheetId="0">'Summary and sign-off'!$A$1:$F$23</definedName>
    <definedName name="_xlnm.Print_Area" localSheetId="1">Travel!$A$1:$E$149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38" i="1" l="1"/>
  <c r="D54" i="4" l="1"/>
  <c r="C19" i="3"/>
  <c r="C15" i="2"/>
  <c r="C138" i="1"/>
  <c r="C113" i="1" l="1"/>
  <c r="C83" i="1"/>
  <c r="B6" i="13"/>
  <c r="E60" i="13"/>
  <c r="C60" i="13"/>
  <c r="C56" i="4"/>
  <c r="C55" i="4"/>
  <c r="B60" i="13" l="1"/>
  <c r="B59" i="13"/>
  <c r="D59" i="13"/>
  <c r="B58" i="13"/>
  <c r="D58" i="13"/>
  <c r="D57" i="13"/>
  <c r="B57" i="13"/>
  <c r="D56" i="13"/>
  <c r="B56" i="13"/>
  <c r="D55" i="13"/>
  <c r="B55" i="13"/>
  <c r="B2" i="4"/>
  <c r="B3" i="4"/>
  <c r="B2" i="3"/>
  <c r="B3" i="3"/>
  <c r="B2" i="2"/>
  <c r="B3" i="2"/>
  <c r="B2" i="1"/>
  <c r="B3" i="1"/>
  <c r="F58" i="13" l="1"/>
  <c r="D15" i="2" s="1"/>
  <c r="F60" i="13"/>
  <c r="E54" i="4" s="1"/>
  <c r="F59" i="13"/>
  <c r="D19" i="3" s="1"/>
  <c r="F57" i="13"/>
  <c r="D138" i="1" s="1"/>
  <c r="F56" i="13"/>
  <c r="D113" i="1" s="1"/>
  <c r="F55" i="13"/>
  <c r="D83" i="1" s="1"/>
  <c r="C13" i="13"/>
  <c r="C12" i="13"/>
  <c r="C11" i="13"/>
  <c r="C16" i="13" l="1"/>
  <c r="C17" i="13"/>
  <c r="B5" i="4" l="1"/>
  <c r="B4" i="4"/>
  <c r="B5" i="3"/>
  <c r="B4" i="3"/>
  <c r="B5" i="2"/>
  <c r="B4" i="2"/>
  <c r="B5" i="1"/>
  <c r="B4" i="1"/>
  <c r="C15" i="13" l="1"/>
  <c r="F12" i="13" l="1"/>
  <c r="C54" i="4"/>
  <c r="F11" i="13" s="1"/>
  <c r="F13" i="13" l="1"/>
  <c r="B17" i="13"/>
  <c r="B113" i="1"/>
  <c r="B16" i="13" s="1"/>
  <c r="B83" i="1"/>
  <c r="B15" i="13" s="1"/>
  <c r="B19" i="3" l="1"/>
  <c r="B13" i="13" s="1"/>
  <c r="B15" i="2"/>
  <c r="B12" i="13" s="1"/>
  <c r="B11" i="13" l="1"/>
  <c r="B14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1" authorId="0" shapeId="0" xr:uid="{00000000-0006-0000-0200-000001000000}">
      <text>
        <r>
          <rPr>
            <sz val="9"/>
            <color indexed="81"/>
            <rFont val="Tahoma"/>
            <family val="2"/>
          </rPr>
          <t xml:space="preserve">
Insert additional rows as needed:
- 'right click' on a row number (left of screen)
- select 'Insert' (this will insert a row above it)
</t>
        </r>
      </text>
    </comment>
    <comment ref="A86" authorId="0" shapeId="0" xr:uid="{00000000-0006-0000-0200-000002000000}">
      <text>
        <r>
          <rPr>
            <sz val="9"/>
            <color indexed="81"/>
            <rFont val="Tahoma"/>
            <family val="2"/>
          </rPr>
          <t xml:space="preserve">
Insert additional rows as needed:
- 'right click' on a row number (left of screen)
- select 'Insert' (this will insert a row above it)
</t>
        </r>
      </text>
    </comment>
    <comment ref="A116" authorId="0" shapeId="0" xr:uid="{00000000-0006-0000-0200-000003000000}">
      <text>
        <r>
          <rPr>
            <sz val="9"/>
            <color indexed="81"/>
            <rFont val="Tahoma"/>
            <family val="2"/>
          </rPr>
          <t xml:space="preserve">
Insert additional rows as needed:
- 'right click' on a row number (left of screen)
- select 'Insert' (this will insert a row above it)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4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5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300-000001000000}">
      <text>
        <r>
          <rPr>
            <sz val="9"/>
            <color indexed="81"/>
            <rFont val="Tahoma"/>
            <family val="2"/>
          </rPr>
          <t xml:space="preserve">
Insert additional rows as needed:
- 'right click' on a row number (left of screen)
- select 'Insert' (this will insert a row above it)
</t>
        </r>
      </text>
    </comment>
  </commentList>
</comments>
</file>

<file path=xl/sharedStrings.xml><?xml version="1.0" encoding="utf-8"?>
<sst xmlns="http://schemas.openxmlformats.org/spreadsheetml/2006/main" count="563" uniqueCount="256">
  <si>
    <t>Hospitality</t>
  </si>
  <si>
    <t>Gifts and benefits</t>
  </si>
  <si>
    <t>Secretary or Chief Executive Expenses, Gifts and Benefits Disclosure - summary &amp; sign-off*</t>
  </si>
  <si>
    <t>Organisation Name*</t>
  </si>
  <si>
    <t>Ministry of Foreign Affairs and Trade</t>
  </si>
  <si>
    <t>Secretary or Chief Executive**</t>
  </si>
  <si>
    <t>Bede Corry</t>
  </si>
  <si>
    <t>Disclosure period start***</t>
  </si>
  <si>
    <t>Disclosure period end***</t>
  </si>
  <si>
    <t>Agency totals check</t>
  </si>
  <si>
    <t>Secretary or Chief Executive approval****</t>
  </si>
  <si>
    <t>This disclosure has not yet been approved by the Departmental Secretary or Chief Executive</t>
  </si>
  <si>
    <t>Other sign-off****</t>
  </si>
  <si>
    <t>Type here who else has approved this disclosure</t>
  </si>
  <si>
    <t>This summary page updates automatically from the 'Travel', 'Hospitality', 'All other expenses', and 'Gifts and benefits' tabs.
Throughout this workbook, input cells are shaded light green.</t>
  </si>
  <si>
    <t>Summary of expenses</t>
  </si>
  <si>
    <t>Cost in NZ$</t>
  </si>
  <si>
    <r>
      <t>GST inc / exc</t>
    </r>
    <r>
      <rPr>
        <b/>
        <sz val="10"/>
        <rFont val="Arial"/>
        <family val="2"/>
      </rPr>
      <t/>
    </r>
  </si>
  <si>
    <t>Count</t>
  </si>
  <si>
    <t>Travel expenses</t>
  </si>
  <si>
    <t>Number offered</t>
  </si>
  <si>
    <t>Number accepted</t>
  </si>
  <si>
    <t>Other expenses</t>
  </si>
  <si>
    <t>Number declined</t>
  </si>
  <si>
    <t>International Travel</t>
  </si>
  <si>
    <t>Domestic Travel</t>
  </si>
  <si>
    <t>Local Travel</t>
  </si>
  <si>
    <t xml:space="preserve">Notes </t>
  </si>
  <si>
    <t>* Headings on following tabs will pre populate with what you enter on this tab</t>
  </si>
  <si>
    <t>** Create a new workbook for a new or Acting Departmental secretary or Chief Executive</t>
  </si>
  <si>
    <t>*** Update if a shorter or different period is covered</t>
  </si>
  <si>
    <t>**** This disclosure must be approved by the Departmental secretary or Chief Executive and another appropriate party, e.g. Board Chair, Chief Financial Officer or Audit and Risk Committee member</t>
  </si>
  <si>
    <t>Text required for validation and checks - don't change, move, delete or overwrite</t>
  </si>
  <si>
    <t>Insert additional rows as needed: right click on a row number (left of screen) and select Insert - this will insert a row above selected row.</t>
  </si>
  <si>
    <t>Figures include GST (where applicable)</t>
  </si>
  <si>
    <t>Figures exclude GST</t>
  </si>
  <si>
    <t>Data and totals on this worksheet have NOT YET BEEN CHECKED AND CONFIRMED</t>
  </si>
  <si>
    <t>Data and totals on this worksheet checked and confirmed</t>
  </si>
  <si>
    <t>Data and totals have not yet been checked and confirmed for any sheet</t>
  </si>
  <si>
    <t>Some data and totals have not yet been checked and confirmed</t>
  </si>
  <si>
    <t>Data and totals checked on all sheets</t>
  </si>
  <si>
    <t>Not yet indicated</t>
  </si>
  <si>
    <t>GST inclusion inconsistent</t>
  </si>
  <si>
    <t>This disclosure has been approved by the Departmental Secretary or Chief Executive</t>
  </si>
  <si>
    <t>Cultural item - not appropriate to value</t>
  </si>
  <si>
    <t>Under $100</t>
  </si>
  <si>
    <t>$100 - $500</t>
  </si>
  <si>
    <t>$500 - $1,000</t>
  </si>
  <si>
    <t>Over $1,000</t>
  </si>
  <si>
    <t>Estimate not possible</t>
  </si>
  <si>
    <t>Accepted</t>
  </si>
  <si>
    <t>Declined</t>
  </si>
  <si>
    <t>Check - there are no hidden rows with data</t>
  </si>
  <si>
    <t>Error - this total includes data from 'hidden' rows</t>
  </si>
  <si>
    <t>Check - each entry provides sufficient information</t>
  </si>
  <si>
    <t>Not all lines have an entry for "Cost in NZ$" and "Type of expense"</t>
  </si>
  <si>
    <t>Not all lines have an entry for "Description", "Was the gift accepted?" and "Estimated value in NZ$"</t>
  </si>
  <si>
    <t>Check that # of 'costs' = 'type of expenses' (also "accepted/declined" for gifts &amp; benefits)</t>
  </si>
  <si>
    <t>These checks (F53 to F61) are imperfect - they count the entries in each column and checks these totals are the same</t>
  </si>
  <si>
    <t>Travel checks</t>
  </si>
  <si>
    <t>Hospitality check</t>
  </si>
  <si>
    <t>All other expenses check</t>
  </si>
  <si>
    <t>Gifts and benefits check</t>
  </si>
  <si>
    <t>Public Service Secretary or Chief Executive Expense Disclosure</t>
  </si>
  <si>
    <t xml:space="preserve">Organisation Name </t>
  </si>
  <si>
    <t>Public Service Secretary or Chief Executive</t>
  </si>
  <si>
    <t>Disclosure period start</t>
  </si>
  <si>
    <t>Disclosure period end</t>
  </si>
  <si>
    <t>GST on costs</t>
  </si>
  <si>
    <t>International, domestic and local travel expenses</t>
  </si>
  <si>
    <t>All expenses incurred by Public Service secretary or chief executive during international, domestic and local travel. Group expenses relating to each trip.</t>
  </si>
  <si>
    <r>
      <t xml:space="preserve">International Travel   </t>
    </r>
    <r>
      <rPr>
        <sz val="12"/>
        <color theme="0"/>
        <rFont val="Arial"/>
        <family val="2"/>
      </rPr>
      <t xml:space="preserve"> (including travel within NZ at beginning and end of overseas trip)</t>
    </r>
  </si>
  <si>
    <t>Date(s)*</t>
  </si>
  <si>
    <t>Cost in NZ$**</t>
  </si>
  <si>
    <r>
      <t xml:space="preserve">Purpose of travel
</t>
    </r>
    <r>
      <rPr>
        <sz val="10"/>
        <color theme="0"/>
        <rFont val="Arial"/>
        <family val="2"/>
      </rPr>
      <t>(e.g. attending XYZ conference for 3 days)***</t>
    </r>
  </si>
  <si>
    <r>
      <t xml:space="preserve">Type of expense
</t>
    </r>
    <r>
      <rPr>
        <sz val="10"/>
        <color theme="0"/>
        <rFont val="Arial"/>
        <family val="2"/>
      </rPr>
      <t>(e.g. hotel, airfares, taxis, meals &amp; for how many people)</t>
    </r>
  </si>
  <si>
    <t>Location(s)</t>
  </si>
  <si>
    <t>Manila</t>
  </si>
  <si>
    <t>Airfares</t>
  </si>
  <si>
    <t>Hotel costs (2 nights accommodation and meals)</t>
  </si>
  <si>
    <t>Taxi: Home to Wellington Airport</t>
  </si>
  <si>
    <t>Taxi: Wellington Airport to home</t>
  </si>
  <si>
    <t>London</t>
  </si>
  <si>
    <t>Hotel costs (3 nights accommodation and meals)</t>
  </si>
  <si>
    <t>27 - 31 October 2025</t>
  </si>
  <si>
    <t xml:space="preserve">Singapore </t>
  </si>
  <si>
    <t>Subtotal - international travel</t>
  </si>
  <si>
    <r>
      <t xml:space="preserve">Domestic Travel   </t>
    </r>
    <r>
      <rPr>
        <sz val="12"/>
        <color theme="0"/>
        <rFont val="Arial"/>
        <family val="2"/>
      </rPr>
      <t xml:space="preserve"> (within NZ, including travel to and from local airport)</t>
    </r>
  </si>
  <si>
    <r>
      <t xml:space="preserve">Purpose of travel
</t>
    </r>
    <r>
      <rPr>
        <sz val="10"/>
        <color theme="0"/>
        <rFont val="Arial"/>
        <family val="2"/>
      </rPr>
      <t>(e.g. visiting district office for two days...)***</t>
    </r>
  </si>
  <si>
    <t>9 - 10 October 2025</t>
  </si>
  <si>
    <t>Auckland</t>
  </si>
  <si>
    <t>Subtotal - domestic travel</t>
  </si>
  <si>
    <r>
      <t xml:space="preserve">Local Travel    </t>
    </r>
    <r>
      <rPr>
        <sz val="12"/>
        <color theme="0"/>
        <rFont val="Arial"/>
        <family val="2"/>
      </rPr>
      <t>(within City, excluding travel to airport)</t>
    </r>
  </si>
  <si>
    <r>
      <t>Purpose of travel</t>
    </r>
    <r>
      <rPr>
        <sz val="10"/>
        <color theme="0"/>
        <rFont val="Arial"/>
        <family val="2"/>
      </rPr>
      <t xml:space="preserve">
(e.g. meeting with Minister)***</t>
    </r>
  </si>
  <si>
    <r>
      <t xml:space="preserve">Type of expense
</t>
    </r>
    <r>
      <rPr>
        <sz val="10"/>
        <color theme="0"/>
        <rFont val="Arial"/>
        <family val="2"/>
      </rPr>
      <t>(e.g. taxi, parking, bus)</t>
    </r>
  </si>
  <si>
    <t>Subtotal - local travel</t>
  </si>
  <si>
    <t>Total travel expenses</t>
  </si>
  <si>
    <t>* Any non-standard date format or date outside 1 July - 30 June will raise an alert. Check entry and select 'Yes' to accept/continue.</t>
  </si>
  <si>
    <t>** Note that GST may not apply to overseas purchases.</t>
  </si>
  <si>
    <t>*** Please include sufficient information to explain the trip and its costs including destination and duration.</t>
  </si>
  <si>
    <t>Group expenditure relating to each overseas trip.</t>
  </si>
  <si>
    <t>Subtotals and totals will appear automatically once you put information in rows above.</t>
  </si>
  <si>
    <t>Mark clearly if there is no information to disclose - provide a note to this effect in the 'Date' column (column A) for each travel category (local, domestic and international).</t>
  </si>
  <si>
    <t>Hospitality Offered to Third Parties*</t>
  </si>
  <si>
    <t>All hospitality expenses provided by the Public Service secretary or chief executive in the context of their job to anyone external to the Public Service or statutory Crown entities.</t>
  </si>
  <si>
    <t>Date(s)**</t>
  </si>
  <si>
    <r>
      <t xml:space="preserve">Purpose of hospitality
</t>
    </r>
    <r>
      <rPr>
        <sz val="10"/>
        <color theme="0"/>
        <rFont val="Arial"/>
        <family val="2"/>
      </rPr>
      <t xml:space="preserve">(e.g. hosting delegation from China, building relationships, team building) </t>
    </r>
  </si>
  <si>
    <r>
      <t xml:space="preserve">Type of expense
</t>
    </r>
    <r>
      <rPr>
        <sz val="10"/>
        <color theme="0"/>
        <rFont val="Arial"/>
        <family val="2"/>
      </rPr>
      <t>(what and for how many e.g. dinner for 5)</t>
    </r>
  </si>
  <si>
    <t xml:space="preserve">Total hospitality expenses </t>
  </si>
  <si>
    <t>* Third parties include people and organisations external to the public service or statutory Crown entities.</t>
  </si>
  <si>
    <t>** Any non-standard date format or date outside 1 July - 30 June will raise an alert. Check entry and select 'Yes' to accept/continue.</t>
  </si>
  <si>
    <t>Total cost will appear automatically once you put information in rows above.</t>
  </si>
  <si>
    <t>Mark clearly if there is no information to disclose - provide a note to this effect in the 'Date' column (column A).</t>
  </si>
  <si>
    <t>Public Service secretary or Chief Executive</t>
  </si>
  <si>
    <t>All Other Expenses</t>
  </si>
  <si>
    <t>All other expenditure incurred by the Public Service secretary or chief executive that is not travel, hospitality or gifts.
Include e.g. phone and data costs, subscriptions, membership fees, conference fees, professional development costs, books and anything else.</t>
  </si>
  <si>
    <r>
      <t xml:space="preserve">Purpose of expense
</t>
    </r>
    <r>
      <rPr>
        <sz val="10"/>
        <color theme="0"/>
        <rFont val="Arial"/>
        <family val="2"/>
      </rPr>
      <t>(e.g. subscription part of employment agreement, development as agreed with PSC)</t>
    </r>
  </si>
  <si>
    <r>
      <t xml:space="preserve">Type of expense
</t>
    </r>
    <r>
      <rPr>
        <sz val="10"/>
        <color theme="0"/>
        <rFont val="Arial"/>
        <family val="2"/>
      </rPr>
      <t>(e.g. phone and data costs, membership fees)</t>
    </r>
  </si>
  <si>
    <t xml:space="preserve">Total other expenses </t>
  </si>
  <si>
    <t>Notes</t>
  </si>
  <si>
    <t>Public Service Secretary or Chief Executive Gifts and Benefits Disclosure</t>
  </si>
  <si>
    <t>GST on values</t>
  </si>
  <si>
    <t>Gifts and Benefits over $50 annual value</t>
  </si>
  <si>
    <r>
      <rPr>
        <b/>
        <i/>
        <sz val="10"/>
        <color theme="1"/>
        <rFont val="Arial"/>
        <family val="2"/>
      </rPr>
      <t>Include all gifts, invitations to events and other hospitality</t>
    </r>
    <r>
      <rPr>
        <i/>
        <sz val="10"/>
        <color theme="1"/>
        <rFont val="Arial"/>
        <family val="2"/>
      </rPr>
      <t xml:space="preserve">, of $50 or more in total value per year, offered to the Public Service secretary or chief executive by people external to the Public Service.
Include all gifts, invitations or other hospitality </t>
    </r>
    <r>
      <rPr>
        <b/>
        <i/>
        <sz val="10"/>
        <color theme="1"/>
        <rFont val="Arial"/>
        <family val="2"/>
      </rPr>
      <t>whether accepted or declined</t>
    </r>
    <r>
      <rPr>
        <i/>
        <sz val="10"/>
        <color theme="1"/>
        <rFont val="Arial"/>
        <family val="2"/>
      </rPr>
      <t>.</t>
    </r>
  </si>
  <si>
    <r>
      <t xml:space="preserve">Description
</t>
    </r>
    <r>
      <rPr>
        <sz val="10"/>
        <color theme="0"/>
        <rFont val="Arial"/>
        <family val="2"/>
      </rPr>
      <t>(e.g. event tickets, etc.)</t>
    </r>
  </si>
  <si>
    <r>
      <t xml:space="preserve">Was the gift accepted?
</t>
    </r>
    <r>
      <rPr>
        <sz val="10"/>
        <color theme="0"/>
        <rFont val="Arial"/>
        <family val="2"/>
      </rPr>
      <t>(drop-down list in cell)</t>
    </r>
  </si>
  <si>
    <r>
      <t xml:space="preserve">Offered by 
</t>
    </r>
    <r>
      <rPr>
        <sz val="10"/>
        <color theme="0"/>
        <rFont val="Arial"/>
        <family val="2"/>
      </rPr>
      <t>(who made the offer?)</t>
    </r>
  </si>
  <si>
    <r>
      <t>Estimated value in NZ$</t>
    </r>
    <r>
      <rPr>
        <sz val="10"/>
        <color theme="0"/>
        <rFont val="Arial"/>
        <family val="2"/>
      </rPr>
      <t xml:space="preserve">
(drop-down list in cell </t>
    </r>
    <r>
      <rPr>
        <sz val="10"/>
        <rFont val="Arial"/>
        <family val="2"/>
      </rPr>
      <t>but</t>
    </r>
    <r>
      <rPr>
        <sz val="10"/>
        <color theme="0"/>
        <rFont val="Arial"/>
        <family val="2"/>
      </rPr>
      <t xml:space="preserve"> provide specific value if possible)</t>
    </r>
  </si>
  <si>
    <r>
      <t xml:space="preserve">Other comments
</t>
    </r>
    <r>
      <rPr>
        <sz val="10"/>
        <color theme="0"/>
        <rFont val="Arial"/>
        <family val="2"/>
      </rPr>
      <t>(e.g. if given to others, whom?)</t>
    </r>
  </si>
  <si>
    <t>17-24 August 2025</t>
  </si>
  <si>
    <t>Hospitality (e.g. facilitation, transportation, official meals)</t>
  </si>
  <si>
    <t>Total count of gift/benefit entries:</t>
  </si>
  <si>
    <t>Offered</t>
  </si>
  <si>
    <t>A one-off offer of something worth $25 is not included, but if the offer is made more than once a year, it should be disclosed.</t>
  </si>
  <si>
    <t>Include items such as invitations to functions and events, event tickets, gifts from overseas counterparts and commercial organisations (including that accepted by immediate family members).</t>
  </si>
  <si>
    <t>Include gifts and benefits that are declined.</t>
  </si>
  <si>
    <t>Number of gifts/benefits will update automatically once you put information in rows above.</t>
  </si>
  <si>
    <t>Air New Zealand</t>
  </si>
  <si>
    <t>Air New Zealand Elite Airpoints Gift</t>
  </si>
  <si>
    <t>Foreign Policy Consultations with Philippines</t>
  </si>
  <si>
    <t xml:space="preserve">Wellington </t>
  </si>
  <si>
    <t>Taxi: MFAT to Wellington Airport</t>
  </si>
  <si>
    <t>Taxi: Auckland Airport to hotel</t>
  </si>
  <si>
    <t>Taxi: Auckland CBD to airport</t>
  </si>
  <si>
    <t>Hotel costs (1 night accommodation and meals)</t>
  </si>
  <si>
    <t xml:space="preserve">Hotel costs (2 nights accommodation and meals) </t>
  </si>
  <si>
    <t>Meeting in Thorndon</t>
  </si>
  <si>
    <t>Taxi</t>
  </si>
  <si>
    <t xml:space="preserve">Gala dinner </t>
  </si>
  <si>
    <t>Breakfast with diplomat</t>
  </si>
  <si>
    <t>Lunch</t>
  </si>
  <si>
    <t>Dinner</t>
  </si>
  <si>
    <t>Philippines Government</t>
  </si>
  <si>
    <t>UK Government</t>
  </si>
  <si>
    <t>Singapore Government</t>
  </si>
  <si>
    <t xml:space="preserve">Malaysian Government </t>
  </si>
  <si>
    <t>Republic of Korea Government</t>
  </si>
  <si>
    <t>28 September-3 October 2025</t>
  </si>
  <si>
    <t>27- 28 October 2025</t>
  </si>
  <si>
    <t>29-30 October 2025</t>
  </si>
  <si>
    <t>23-26 November 2025</t>
  </si>
  <si>
    <t>Gala dinner</t>
  </si>
  <si>
    <t>Governor General</t>
  </si>
  <si>
    <t>Zespri</t>
  </si>
  <si>
    <t>Shared with staff</t>
  </si>
  <si>
    <t>Lacquer box</t>
  </si>
  <si>
    <t>Ceramic tile coaster and spoon set</t>
  </si>
  <si>
    <t>Singapore</t>
  </si>
  <si>
    <t>Gift exchange</t>
  </si>
  <si>
    <t>Bottle of wine for P/S Albert Chua during Strategic Dialogue with Singapore</t>
  </si>
  <si>
    <t>Bottle of wine for P/S Chan Heng Kee during Strategic Dialogue with Singapore</t>
  </si>
  <si>
    <t>Bottle of wine</t>
  </si>
  <si>
    <t>Diplomatic representative</t>
  </si>
  <si>
    <t>9-10 July 2025</t>
  </si>
  <si>
    <t>Talks with Cook Islands</t>
  </si>
  <si>
    <t>Gyeongju</t>
  </si>
  <si>
    <t>Wellington</t>
  </si>
  <si>
    <t>Kuala Lumpur</t>
  </si>
  <si>
    <t>31 January - 7 February 2026</t>
  </si>
  <si>
    <t>Singapore New Zealand Strategic Dialogue</t>
  </si>
  <si>
    <t>United States New Zealand Strategic Dialogue</t>
  </si>
  <si>
    <t>Washington DC</t>
  </si>
  <si>
    <t>Funeral service for former MFAT colleague in Thorndon</t>
  </si>
  <si>
    <t>Site visit Thorndon</t>
  </si>
  <si>
    <t>16-19 March 2026</t>
  </si>
  <si>
    <t xml:space="preserve">Accompany Minister of Foreign Affairs to Canberra for Australia New Zealand Ministers' Meeting </t>
  </si>
  <si>
    <t>Hotel cost (1 night accommodation)</t>
  </si>
  <si>
    <t>Sydney</t>
  </si>
  <si>
    <t>Canberra</t>
  </si>
  <si>
    <t>Hotel costs (5 nights accommodation and meals)</t>
  </si>
  <si>
    <t>Lunch with UK counterpart</t>
  </si>
  <si>
    <t>Retired MFAT staff</t>
  </si>
  <si>
    <t xml:space="preserve">Dinner </t>
  </si>
  <si>
    <t>Breakfast</t>
  </si>
  <si>
    <t>US Government</t>
  </si>
  <si>
    <t>Australian Government</t>
  </si>
  <si>
    <t>6-10 April 2026</t>
  </si>
  <si>
    <t>Tickets to WOW</t>
  </si>
  <si>
    <t>WOW organisers</t>
  </si>
  <si>
    <t>Tickets to 100% Kylie - dinner and show</t>
  </si>
  <si>
    <t>BusinessNZ</t>
  </si>
  <si>
    <t>Awards Dinner</t>
  </si>
  <si>
    <t>AmCham-DHL Express</t>
  </si>
  <si>
    <t>T20 cricket tickets</t>
  </si>
  <si>
    <t>New Zealand Cricket</t>
  </si>
  <si>
    <t>Gloria - A triple bill tickets</t>
  </si>
  <si>
    <t>Microsoft</t>
  </si>
  <si>
    <t>Event with Satya Nadella</t>
  </si>
  <si>
    <t>Event with Chris Liddell</t>
  </si>
  <si>
    <t>Christmas Ball</t>
  </si>
  <si>
    <t>Chinese Government</t>
  </si>
  <si>
    <t>22-24 April 2026</t>
  </si>
  <si>
    <t>Working lunch with visiting official</t>
  </si>
  <si>
    <t>Lunch x4</t>
  </si>
  <si>
    <t>6-9 April 2026</t>
  </si>
  <si>
    <t>Pashmina scarf</t>
  </si>
  <si>
    <t>Fabric bag</t>
  </si>
  <si>
    <t>2 trays of kiwifruit</t>
  </si>
  <si>
    <t>x2 pineapples</t>
  </si>
  <si>
    <t>Beijing</t>
  </si>
  <si>
    <t>To Shed 5 speaking engagement</t>
  </si>
  <si>
    <t>From Shed 5 to home after speaking engagement</t>
  </si>
  <si>
    <t>Meeting in Te Aro</t>
  </si>
  <si>
    <t>Bottle of whisky</t>
  </si>
  <si>
    <t xml:space="preserve">Asia New Zealand Foundation </t>
  </si>
  <si>
    <t>1-6 June 2025</t>
  </si>
  <si>
    <t>Foreign Policy Consultations with Japan and Republic of Korea</t>
  </si>
  <si>
    <t>Foreign Policy Consultations with China</t>
  </si>
  <si>
    <t>Hotel cost (2 nights accommodation and meals)</t>
  </si>
  <si>
    <t>Tokyo and Seoul</t>
  </si>
  <si>
    <t>24-25 June 2026</t>
  </si>
  <si>
    <t>1-3 June 2026</t>
  </si>
  <si>
    <t>3-5 June 2026</t>
  </si>
  <si>
    <t>Japanese Government</t>
  </si>
  <si>
    <t>Tokyo</t>
  </si>
  <si>
    <t>Seoul</t>
  </si>
  <si>
    <t>Dinner 3 June 2026</t>
  </si>
  <si>
    <t xml:space="preserve"> Accompany Minister of Foreign Affairs to Washington DC for Foreign Policy Consultations with United States of America</t>
  </si>
  <si>
    <t>New Zealand China Council Meeting and China Business Summit</t>
  </si>
  <si>
    <t>Edinburgh Tattoo tickets</t>
  </si>
  <si>
    <t>Breakfast x2</t>
  </si>
  <si>
    <t>17 - 21 August 2025</t>
  </si>
  <si>
    <t>29 September - 4 October 2025</t>
  </si>
  <si>
    <t>Mobile phone charges</t>
  </si>
  <si>
    <t>Kuala Lumpur / Gyeongju</t>
  </si>
  <si>
    <t>Accompany the Prime Minister to the East Asia Summit in Malaysia, and to the APEC Economic Leaders' Week in the Republic of Korea</t>
  </si>
  <si>
    <t>Framed decorative spear</t>
  </si>
  <si>
    <t>Taxi: Meeting venue to hotel</t>
  </si>
  <si>
    <t>Visit to New Zealand by Singapore Prime Minister</t>
  </si>
  <si>
    <t>NZ Memorial Museum Trust</t>
  </si>
  <si>
    <t>Mobile phone charges 1 July 2025-30 June 2026</t>
  </si>
  <si>
    <t>Foreign Policy Consultations with like-minded countries</t>
  </si>
  <si>
    <t>Foreign Government</t>
  </si>
  <si>
    <t>Chair, Audit and Risk Committee</t>
  </si>
  <si>
    <t>Rugby jersey for Kiribati Foreign Secretary</t>
  </si>
  <si>
    <t xml:space="preserve">Lunch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</si>
</sst>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quot;$&quot;#,##0.00;[Red]\-&quot;$&quot;#,##0.00"/>
    <numFmt numFmtId="164" formatCode="&quot;$&quot;#,##0.00_);[Red]\(&quot;$&quot;#,##0.00\)"/>
    <numFmt numFmtId="165" formatCode="_(&quot;$&quot;* #,##0.00_);_(&quot;$&quot;* \(#,##0.00\);_(&quot;$&quot;* &quot;-&quot;??_);_(@_)"/>
    <numFmt numFmtId="166" formatCode="&quot;$&quot;#,##0.00"/>
    <numFmt numFmtId="167" formatCode="[$-1409]d\ mmmm\ yyyy;@"/>
  </numFmts>
  <fonts count="30" x14ac:knownFonts="1">
    <font>
      <sz val="10"/>
      <color theme="1"/>
      <name val="Arial"/>
      <family val="2"/>
    </font>
    <font>
      <b/>
      <sz val="10"/>
      <color indexed="8"/>
      <name val="Arial"/>
      <family val="2"/>
    </font>
    <font>
      <b/>
      <i/>
      <sz val="12"/>
      <color indexed="8"/>
      <name val="Arial"/>
      <family val="2"/>
    </font>
    <font>
      <b/>
      <sz val="12"/>
      <color indexed="8"/>
      <name val="Arial"/>
      <family val="2"/>
    </font>
    <font>
      <b/>
      <sz val="10"/>
      <color theme="1"/>
      <name val="Arial"/>
      <family val="2"/>
    </font>
    <font>
      <i/>
      <sz val="10"/>
      <color indexed="8"/>
      <name val="Arial"/>
      <family val="2"/>
    </font>
    <font>
      <sz val="10"/>
      <color indexed="8"/>
      <name val="Arial"/>
      <family val="2"/>
    </font>
    <font>
      <i/>
      <sz val="10"/>
      <color theme="1"/>
      <name val="Arial"/>
      <family val="2"/>
    </font>
    <font>
      <b/>
      <i/>
      <sz val="10"/>
      <color theme="1"/>
      <name val="Arial"/>
      <family val="2"/>
    </font>
    <font>
      <sz val="12"/>
      <color theme="1"/>
      <name val="Arial"/>
      <family val="2"/>
    </font>
    <font>
      <sz val="12"/>
      <color indexed="8"/>
      <name val="Arial"/>
      <family val="2"/>
    </font>
    <font>
      <sz val="10"/>
      <name val="Arial"/>
      <family val="2"/>
    </font>
    <font>
      <sz val="10"/>
      <color theme="0"/>
      <name val="Arial"/>
      <family val="2"/>
    </font>
    <font>
      <b/>
      <sz val="12"/>
      <name val="Arial"/>
      <family val="2"/>
    </font>
    <font>
      <b/>
      <sz val="12"/>
      <color theme="0"/>
      <name val="Arial"/>
      <family val="2"/>
    </font>
    <font>
      <b/>
      <sz val="11"/>
      <color theme="0"/>
      <name val="Arial"/>
      <family val="2"/>
    </font>
    <font>
      <b/>
      <sz val="10"/>
      <color theme="0"/>
      <name val="Arial"/>
      <family val="2"/>
    </font>
    <font>
      <b/>
      <sz val="10"/>
      <name val="Arial"/>
      <family val="2"/>
    </font>
    <font>
      <b/>
      <sz val="16"/>
      <color theme="0"/>
      <name val="Arial"/>
      <family val="2"/>
    </font>
    <font>
      <sz val="10"/>
      <color theme="1"/>
      <name val="Arial"/>
      <family val="2"/>
    </font>
    <font>
      <sz val="12"/>
      <color theme="0"/>
      <name val="Arial"/>
      <family val="2"/>
    </font>
    <font>
      <b/>
      <sz val="12"/>
      <color rgb="FFFF0000"/>
      <name val="Arial"/>
      <family val="2"/>
    </font>
    <font>
      <b/>
      <sz val="12"/>
      <color theme="1"/>
      <name val="Arial"/>
      <family val="2"/>
    </font>
    <font>
      <sz val="9"/>
      <color indexed="81"/>
      <name val="Tahoma"/>
      <family val="2"/>
    </font>
    <font>
      <b/>
      <sz val="10"/>
      <color theme="1" tint="0.499984740745262"/>
      <name val="Arial"/>
      <family val="2"/>
    </font>
    <font>
      <sz val="10"/>
      <color theme="1" tint="0.499984740745262"/>
      <name val="Arial"/>
      <family val="2"/>
    </font>
    <font>
      <b/>
      <sz val="11"/>
      <color theme="1"/>
      <name val="Arial"/>
      <family val="2"/>
    </font>
    <font>
      <b/>
      <sz val="10"/>
      <color rgb="FFFFC000"/>
      <name val="Arial"/>
      <family val="2"/>
    </font>
    <font>
      <sz val="12"/>
      <color theme="0" tint="-0.499984740745262"/>
      <name val="Arial"/>
      <family val="2"/>
    </font>
    <font>
      <b/>
      <sz val="14"/>
      <color theme="0"/>
      <name val="Arial"/>
      <family val="2"/>
    </font>
  </fonts>
  <fills count="11">
    <fill>
      <patternFill patternType="none"/>
    </fill>
    <fill>
      <patternFill patternType="gray125"/>
    </fill>
    <fill>
      <patternFill patternType="solid">
        <fgColor theme="3" tint="-0.249977111117893"/>
        <bgColor indexed="64"/>
      </patternFill>
    </fill>
    <fill>
      <patternFill patternType="solid">
        <fgColor theme="3"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rgb="FF99FF99"/>
        <bgColor indexed="64"/>
      </patternFill>
    </fill>
    <fill>
      <patternFill patternType="solid">
        <fgColor rgb="FFCCFFCC"/>
        <bgColor indexed="64"/>
      </patternFill>
    </fill>
  </fills>
  <borders count="10">
    <border>
      <left/>
      <right/>
      <top/>
      <bottom/>
      <diagonal/>
    </border>
    <border>
      <left style="thin">
        <color indexed="64"/>
      </left>
      <right/>
      <top/>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s>
  <cellStyleXfs count="2">
    <xf numFmtId="0" fontId="0" fillId="0" borderId="0"/>
    <xf numFmtId="165" fontId="19" fillId="0" borderId="0" applyFont="0" applyFill="0" applyBorder="0" applyAlignment="0" applyProtection="0"/>
  </cellStyleXfs>
  <cellXfs count="141">
    <xf numFmtId="0" fontId="0" fillId="0" borderId="0" xfId="0"/>
    <xf numFmtId="0" fontId="0" fillId="0" borderId="0" xfId="0" applyAlignment="1" applyProtection="1">
      <alignment wrapText="1"/>
      <protection locked="0"/>
    </xf>
    <xf numFmtId="0" fontId="0" fillId="0" borderId="0" xfId="0" applyProtection="1">
      <protection locked="0"/>
    </xf>
    <xf numFmtId="0" fontId="14" fillId="2" borderId="0" xfId="0" applyFont="1" applyFill="1" applyAlignment="1">
      <alignment vertical="center" wrapText="1" readingOrder="1"/>
    </xf>
    <xf numFmtId="0" fontId="0" fillId="5" borderId="0" xfId="0" applyFill="1" applyAlignment="1">
      <alignment wrapText="1"/>
    </xf>
    <xf numFmtId="0" fontId="14" fillId="0" borderId="0" xfId="0" applyFont="1" applyAlignment="1">
      <alignment vertical="center" wrapText="1" readingOrder="1"/>
    </xf>
    <xf numFmtId="0" fontId="13" fillId="0" borderId="0" xfId="0" applyFont="1" applyAlignment="1">
      <alignment vertical="center" wrapText="1" readingOrder="1"/>
    </xf>
    <xf numFmtId="0" fontId="17" fillId="0" borderId="0" xfId="0" applyFont="1" applyAlignment="1">
      <alignment vertical="center" wrapText="1" readingOrder="1"/>
    </xf>
    <xf numFmtId="0" fontId="17" fillId="0" borderId="3" xfId="0" applyFont="1" applyBorder="1" applyAlignment="1">
      <alignment vertical="center" wrapText="1" readingOrder="1"/>
    </xf>
    <xf numFmtId="0" fontId="24" fillId="0" borderId="3" xfId="0" applyFont="1" applyBorder="1" applyAlignment="1">
      <alignment horizontal="left" vertical="center" wrapText="1" indent="2" readingOrder="1"/>
    </xf>
    <xf numFmtId="0" fontId="0" fillId="4" borderId="0" xfId="0" applyFill="1"/>
    <xf numFmtId="0" fontId="0" fillId="5" borderId="0" xfId="0" applyFill="1"/>
    <xf numFmtId="0" fontId="4" fillId="6" borderId="0" xfId="0" applyFont="1" applyFill="1"/>
    <xf numFmtId="0" fontId="4" fillId="6" borderId="0" xfId="0" applyFont="1" applyFill="1" applyAlignment="1">
      <alignment wrapText="1"/>
    </xf>
    <xf numFmtId="0" fontId="22" fillId="0" borderId="0" xfId="0" applyFont="1"/>
    <xf numFmtId="166" fontId="21" fillId="0" borderId="0" xfId="0" applyNumberFormat="1" applyFont="1" applyAlignment="1">
      <alignment vertical="center" wrapText="1"/>
    </xf>
    <xf numFmtId="0" fontId="15" fillId="0" borderId="0" xfId="0" applyFont="1" applyAlignment="1">
      <alignment horizontal="center" vertical="center" wrapText="1"/>
    </xf>
    <xf numFmtId="0" fontId="0" fillId="0" borderId="0" xfId="0" applyAlignment="1">
      <alignment wrapText="1"/>
    </xf>
    <xf numFmtId="0" fontId="4" fillId="0" borderId="0" xfId="0" applyFont="1" applyAlignment="1">
      <alignment wrapText="1"/>
    </xf>
    <xf numFmtId="0" fontId="1" fillId="0" borderId="0" xfId="0" applyFont="1" applyAlignment="1">
      <alignment wrapText="1"/>
    </xf>
    <xf numFmtId="0" fontId="0" fillId="0" borderId="0" xfId="0" applyAlignment="1">
      <alignment vertical="center"/>
    </xf>
    <xf numFmtId="0" fontId="4" fillId="0" borderId="0" xfId="0" applyFont="1"/>
    <xf numFmtId="0" fontId="0" fillId="0" borderId="0" xfId="0" applyAlignment="1">
      <alignment horizontal="justify" vertical="center"/>
    </xf>
    <xf numFmtId="0" fontId="10" fillId="0" borderId="0" xfId="0" applyFont="1" applyAlignment="1">
      <alignment vertical="center" wrapText="1" readingOrder="1"/>
    </xf>
    <xf numFmtId="0" fontId="16" fillId="3" borderId="0" xfId="0" applyFont="1" applyFill="1" applyAlignment="1">
      <alignment vertical="center" wrapText="1"/>
    </xf>
    <xf numFmtId="0" fontId="0" fillId="0" borderId="0" xfId="0" applyAlignment="1">
      <alignment vertical="top"/>
    </xf>
    <xf numFmtId="0" fontId="0" fillId="0" borderId="0" xfId="0" applyAlignment="1">
      <alignment vertical="top" wrapText="1"/>
    </xf>
    <xf numFmtId="0" fontId="3" fillId="0" borderId="0" xfId="0" applyFont="1" applyAlignment="1">
      <alignment wrapText="1"/>
    </xf>
    <xf numFmtId="0" fontId="0" fillId="0" borderId="0" xfId="0" applyAlignment="1">
      <alignment vertical="center" wrapText="1"/>
    </xf>
    <xf numFmtId="0" fontId="2" fillId="0" borderId="0" xfId="0" applyFont="1" applyAlignment="1">
      <alignment wrapText="1"/>
    </xf>
    <xf numFmtId="0" fontId="1" fillId="0" borderId="0" xfId="0" applyFont="1" applyAlignment="1">
      <alignment vertical="center" wrapText="1"/>
    </xf>
    <xf numFmtId="0" fontId="15" fillId="3" borderId="0" xfId="0" applyFont="1" applyFill="1" applyAlignment="1">
      <alignment vertical="center" wrapText="1" readingOrder="1"/>
    </xf>
    <xf numFmtId="0" fontId="12" fillId="3" borderId="0" xfId="0" applyFont="1" applyFill="1"/>
    <xf numFmtId="1" fontId="17" fillId="0" borderId="5" xfId="0" applyNumberFormat="1" applyFont="1" applyBorder="1" applyAlignment="1">
      <alignment horizontal="center" vertical="center" wrapText="1"/>
    </xf>
    <xf numFmtId="0" fontId="11" fillId="0" borderId="0" xfId="0" applyFont="1" applyAlignment="1">
      <alignment vertical="center"/>
    </xf>
    <xf numFmtId="1" fontId="13" fillId="0" borderId="0" xfId="0" applyNumberFormat="1" applyFont="1" applyAlignment="1">
      <alignment horizontal="center" vertical="center" wrapText="1"/>
    </xf>
    <xf numFmtId="165" fontId="13" fillId="0" borderId="0" xfId="1" applyFont="1" applyFill="1" applyBorder="1" applyAlignment="1" applyProtection="1">
      <alignment vertical="center" wrapText="1" readingOrder="1"/>
    </xf>
    <xf numFmtId="0" fontId="11" fillId="0" borderId="0" xfId="0" applyFont="1" applyAlignment="1">
      <alignment vertical="center" wrapText="1"/>
    </xf>
    <xf numFmtId="0" fontId="0" fillId="5" borderId="0" xfId="0" applyFill="1" applyAlignment="1">
      <alignment horizontal="left" vertical="top"/>
    </xf>
    <xf numFmtId="0" fontId="15" fillId="3" borderId="0" xfId="0" applyFont="1" applyFill="1" applyAlignment="1">
      <alignment vertical="center" readingOrder="1"/>
    </xf>
    <xf numFmtId="0" fontId="26" fillId="0" borderId="0" xfId="0" applyFont="1"/>
    <xf numFmtId="166" fontId="15" fillId="8" borderId="0" xfId="0" applyNumberFormat="1" applyFont="1" applyFill="1" applyAlignment="1">
      <alignment horizontal="left" vertical="center" wrapText="1"/>
    </xf>
    <xf numFmtId="1" fontId="15" fillId="8" borderId="0" xfId="0" applyNumberFormat="1" applyFont="1" applyFill="1" applyAlignment="1">
      <alignment horizontal="center" vertical="center" wrapText="1"/>
    </xf>
    <xf numFmtId="164" fontId="0" fillId="0" borderId="0" xfId="0" applyNumberFormat="1" applyAlignment="1">
      <alignment wrapText="1"/>
    </xf>
    <xf numFmtId="164" fontId="15" fillId="3" borderId="0" xfId="0" applyNumberFormat="1" applyFont="1" applyFill="1" applyAlignment="1">
      <alignment vertical="center"/>
    </xf>
    <xf numFmtId="164" fontId="17" fillId="0" borderId="4" xfId="1" applyNumberFormat="1" applyFont="1" applyFill="1" applyBorder="1" applyAlignment="1" applyProtection="1">
      <alignment vertical="center" wrapText="1" readingOrder="1"/>
    </xf>
    <xf numFmtId="164" fontId="17" fillId="0" borderId="0" xfId="1" applyNumberFormat="1" applyFont="1" applyFill="1" applyBorder="1" applyAlignment="1" applyProtection="1">
      <alignment vertical="center" wrapText="1" readingOrder="1"/>
    </xf>
    <xf numFmtId="164" fontId="24" fillId="0" borderId="4" xfId="1" applyNumberFormat="1" applyFont="1" applyFill="1" applyBorder="1" applyAlignment="1" applyProtection="1">
      <alignment vertical="center" wrapText="1" readingOrder="1"/>
    </xf>
    <xf numFmtId="164" fontId="15" fillId="3" borderId="0" xfId="0" applyNumberFormat="1" applyFont="1" applyFill="1" applyAlignment="1">
      <alignment vertical="center" wrapText="1" readingOrder="1"/>
    </xf>
    <xf numFmtId="0" fontId="0" fillId="4" borderId="0" xfId="0" applyFill="1" applyAlignment="1">
      <alignment wrapText="1"/>
    </xf>
    <xf numFmtId="0" fontId="6" fillId="4" borderId="0" xfId="0" applyFont="1" applyFill="1" applyAlignment="1">
      <alignment wrapText="1"/>
    </xf>
    <xf numFmtId="0" fontId="11" fillId="0" borderId="5" xfId="1" applyNumberFormat="1" applyFont="1" applyFill="1" applyBorder="1" applyAlignment="1" applyProtection="1">
      <alignment horizontal="center" vertical="center" wrapText="1" readingOrder="1"/>
    </xf>
    <xf numFmtId="0" fontId="11" fillId="0" borderId="0" xfId="1" applyNumberFormat="1" applyFont="1" applyFill="1" applyBorder="1" applyAlignment="1" applyProtection="1">
      <alignment horizontal="center" vertical="center" wrapText="1" readingOrder="1"/>
    </xf>
    <xf numFmtId="0" fontId="25" fillId="0" borderId="5" xfId="1" applyNumberFormat="1" applyFont="1" applyFill="1" applyBorder="1" applyAlignment="1" applyProtection="1">
      <alignment horizontal="center" vertical="center" wrapText="1" readingOrder="1"/>
    </xf>
    <xf numFmtId="0" fontId="27" fillId="3" borderId="0" xfId="0" applyFont="1" applyFill="1" applyAlignment="1">
      <alignment horizontal="center" vertical="center" readingOrder="1"/>
    </xf>
    <xf numFmtId="0" fontId="16" fillId="3" borderId="0" xfId="0" applyFont="1" applyFill="1" applyAlignment="1">
      <alignment vertical="center"/>
    </xf>
    <xf numFmtId="164" fontId="16" fillId="3" borderId="0" xfId="0" applyNumberFormat="1" applyFont="1" applyFill="1" applyAlignment="1">
      <alignment vertical="center"/>
    </xf>
    <xf numFmtId="0" fontId="4" fillId="4" borderId="0" xfId="0" applyFont="1" applyFill="1" applyAlignment="1">
      <alignment wrapText="1"/>
    </xf>
    <xf numFmtId="0" fontId="4" fillId="5" borderId="0" xfId="0" applyFont="1" applyFill="1" applyAlignment="1">
      <alignment wrapText="1"/>
    </xf>
    <xf numFmtId="1" fontId="0" fillId="5" borderId="0" xfId="0" applyNumberFormat="1" applyFill="1" applyAlignment="1">
      <alignment horizontal="center"/>
    </xf>
    <xf numFmtId="0" fontId="0" fillId="5" borderId="0" xfId="0" applyFill="1" applyAlignment="1">
      <alignment horizontal="center"/>
    </xf>
    <xf numFmtId="1" fontId="0" fillId="4" borderId="0" xfId="0" applyNumberFormat="1" applyFill="1" applyAlignment="1">
      <alignment horizontal="center"/>
    </xf>
    <xf numFmtId="0" fontId="0" fillId="4" borderId="0" xfId="0" applyFill="1" applyAlignment="1">
      <alignment horizontal="center"/>
    </xf>
    <xf numFmtId="0" fontId="4" fillId="4" borderId="0" xfId="0" applyFont="1" applyFill="1"/>
    <xf numFmtId="2" fontId="0" fillId="4" borderId="0" xfId="0" applyNumberFormat="1" applyFill="1" applyAlignment="1">
      <alignment vertical="top"/>
    </xf>
    <xf numFmtId="0" fontId="0" fillId="4" borderId="0" xfId="0" applyFill="1" applyAlignment="1">
      <alignment horizontal="left" vertical="top" wrapText="1"/>
    </xf>
    <xf numFmtId="0" fontId="0" fillId="5" borderId="0" xfId="0" applyFill="1" applyAlignment="1">
      <alignment horizontal="left" vertical="top" wrapText="1"/>
    </xf>
    <xf numFmtId="0" fontId="4" fillId="5" borderId="0" xfId="0" applyFont="1" applyFill="1" applyAlignment="1">
      <alignment horizontal="center" vertical="top"/>
    </xf>
    <xf numFmtId="1" fontId="4" fillId="5" borderId="0" xfId="0" applyNumberFormat="1" applyFont="1" applyFill="1" applyAlignment="1">
      <alignment horizontal="center"/>
    </xf>
    <xf numFmtId="0" fontId="4" fillId="4" borderId="0" xfId="0" applyFont="1" applyFill="1" applyAlignment="1">
      <alignment horizontal="center" wrapText="1"/>
    </xf>
    <xf numFmtId="0" fontId="4" fillId="5" borderId="0" xfId="0" applyFont="1" applyFill="1" applyAlignment="1">
      <alignment horizontal="center" wrapText="1"/>
    </xf>
    <xf numFmtId="0" fontId="14" fillId="3" borderId="0" xfId="0" applyFont="1" applyFill="1" applyAlignment="1">
      <alignment vertical="center" wrapText="1" readingOrder="1"/>
    </xf>
    <xf numFmtId="165" fontId="14" fillId="3" borderId="0" xfId="1" applyFont="1" applyFill="1" applyBorder="1" applyAlignment="1" applyProtection="1">
      <alignment horizontal="center" vertical="center" wrapText="1" readingOrder="1"/>
    </xf>
    <xf numFmtId="165" fontId="14" fillId="0" borderId="0" xfId="1" applyFont="1" applyFill="1" applyBorder="1" applyAlignment="1" applyProtection="1">
      <alignment horizontal="center" vertical="center" wrapText="1" readingOrder="1"/>
    </xf>
    <xf numFmtId="0" fontId="14" fillId="7" borderId="0" xfId="0" applyFont="1" applyFill="1" applyAlignment="1">
      <alignment vertical="center" wrapText="1" readingOrder="1"/>
    </xf>
    <xf numFmtId="165" fontId="14" fillId="7" borderId="0" xfId="1" applyFont="1" applyFill="1" applyBorder="1" applyAlignment="1" applyProtection="1">
      <alignment horizontal="center" vertical="center" wrapText="1" readingOrder="1"/>
    </xf>
    <xf numFmtId="0" fontId="16" fillId="0" borderId="0" xfId="0" applyFont="1" applyAlignment="1">
      <alignment wrapText="1"/>
    </xf>
    <xf numFmtId="0" fontId="12" fillId="0" borderId="0" xfId="0" applyFont="1"/>
    <xf numFmtId="167" fontId="11" fillId="9" borderId="3" xfId="0" applyNumberFormat="1" applyFont="1" applyFill="1" applyBorder="1" applyAlignment="1" applyProtection="1">
      <alignment vertical="center"/>
      <protection locked="0"/>
    </xf>
    <xf numFmtId="164" fontId="11" fillId="9" borderId="4" xfId="0" applyNumberFormat="1" applyFont="1" applyFill="1" applyBorder="1" applyAlignment="1" applyProtection="1">
      <alignment vertical="center" wrapText="1"/>
      <protection locked="0"/>
    </xf>
    <xf numFmtId="0" fontId="11" fillId="9" borderId="4" xfId="0" applyFont="1" applyFill="1" applyBorder="1" applyAlignment="1" applyProtection="1">
      <alignment vertical="center" wrapText="1"/>
      <protection locked="0"/>
    </xf>
    <xf numFmtId="0" fontId="11" fillId="9" borderId="5" xfId="0" applyFont="1" applyFill="1" applyBorder="1" applyAlignment="1" applyProtection="1">
      <alignment vertical="center" wrapText="1"/>
      <protection locked="0"/>
    </xf>
    <xf numFmtId="167" fontId="11" fillId="9" borderId="3" xfId="0" applyNumberFormat="1" applyFont="1" applyFill="1" applyBorder="1" applyAlignment="1" applyProtection="1">
      <alignment vertical="center" wrapText="1"/>
      <protection locked="0"/>
    </xf>
    <xf numFmtId="0" fontId="0" fillId="9" borderId="4" xfId="0" applyFill="1" applyBorder="1" applyAlignment="1" applyProtection="1">
      <alignment vertical="center" wrapText="1"/>
      <protection locked="0"/>
    </xf>
    <xf numFmtId="0" fontId="0" fillId="9" borderId="5" xfId="0" applyFill="1" applyBorder="1" applyAlignment="1" applyProtection="1">
      <alignment vertical="center" wrapText="1"/>
      <protection locked="0"/>
    </xf>
    <xf numFmtId="0" fontId="11" fillId="9" borderId="4" xfId="0" applyFont="1" applyFill="1" applyBorder="1" applyAlignment="1" applyProtection="1">
      <alignment horizontal="left" vertical="center" wrapText="1"/>
      <protection locked="0"/>
    </xf>
    <xf numFmtId="164" fontId="11" fillId="9" borderId="4" xfId="0" applyNumberFormat="1" applyFont="1" applyFill="1" applyBorder="1" applyAlignment="1" applyProtection="1">
      <alignment horizontal="right" vertical="center" wrapText="1"/>
      <protection locked="0"/>
    </xf>
    <xf numFmtId="167" fontId="11" fillId="9" borderId="7" xfId="0" applyNumberFormat="1" applyFont="1" applyFill="1" applyBorder="1" applyAlignment="1" applyProtection="1">
      <alignment vertical="center" wrapText="1"/>
      <protection locked="0"/>
    </xf>
    <xf numFmtId="164" fontId="11" fillId="9" borderId="8" xfId="0" applyNumberFormat="1" applyFont="1" applyFill="1" applyBorder="1" applyAlignment="1" applyProtection="1">
      <alignment vertical="center" wrapText="1"/>
      <protection locked="0"/>
    </xf>
    <xf numFmtId="0" fontId="11" fillId="9" borderId="8" xfId="0" applyFont="1" applyFill="1" applyBorder="1" applyAlignment="1" applyProtection="1">
      <alignment vertical="center" wrapText="1"/>
      <protection locked="0"/>
    </xf>
    <xf numFmtId="0" fontId="11" fillId="9" borderId="9" xfId="0" applyFont="1" applyFill="1" applyBorder="1" applyAlignment="1" applyProtection="1">
      <alignment vertical="center" wrapText="1"/>
      <protection locked="0"/>
    </xf>
    <xf numFmtId="167" fontId="11" fillId="3" borderId="3" xfId="0" applyNumberFormat="1" applyFont="1" applyFill="1" applyBorder="1" applyAlignment="1" applyProtection="1">
      <alignment vertical="center"/>
      <protection locked="0"/>
    </xf>
    <xf numFmtId="164" fontId="11" fillId="3" borderId="4" xfId="0" applyNumberFormat="1" applyFont="1" applyFill="1" applyBorder="1" applyAlignment="1" applyProtection="1">
      <alignment vertical="center" wrapText="1"/>
      <protection locked="0"/>
    </xf>
    <xf numFmtId="0" fontId="11" fillId="3" borderId="4" xfId="0" applyFont="1" applyFill="1" applyBorder="1" applyAlignment="1" applyProtection="1">
      <alignment vertical="center" wrapText="1"/>
      <protection locked="0"/>
    </xf>
    <xf numFmtId="0" fontId="11" fillId="3" borderId="5" xfId="0" applyFont="1" applyFill="1" applyBorder="1" applyAlignment="1" applyProtection="1">
      <alignment vertical="center" wrapText="1"/>
      <protection locked="0"/>
    </xf>
    <xf numFmtId="0" fontId="16" fillId="3" borderId="0" xfId="0" applyFont="1" applyFill="1" applyAlignment="1">
      <alignment horizontal="left" vertical="center" wrapText="1"/>
    </xf>
    <xf numFmtId="0" fontId="15" fillId="3" borderId="0" xfId="0" applyFont="1" applyFill="1" applyAlignment="1">
      <alignment horizontal="left" vertical="center" readingOrder="1"/>
    </xf>
    <xf numFmtId="166" fontId="15" fillId="3" borderId="0" xfId="0" applyNumberFormat="1" applyFont="1" applyFill="1" applyAlignment="1">
      <alignment horizontal="left" vertical="center" wrapText="1"/>
    </xf>
    <xf numFmtId="1" fontId="15" fillId="3" borderId="0" xfId="0" applyNumberFormat="1" applyFont="1" applyFill="1" applyAlignment="1">
      <alignment horizontal="center" vertical="center" wrapText="1"/>
    </xf>
    <xf numFmtId="166" fontId="27" fillId="3" borderId="0" xfId="0" applyNumberFormat="1" applyFont="1" applyFill="1" applyAlignment="1">
      <alignment horizontal="center" vertical="center" wrapText="1"/>
    </xf>
    <xf numFmtId="167" fontId="11" fillId="10" borderId="3" xfId="0" applyNumberFormat="1" applyFont="1" applyFill="1" applyBorder="1" applyAlignment="1" applyProtection="1">
      <alignment vertical="center"/>
      <protection locked="0"/>
    </xf>
    <xf numFmtId="164" fontId="11" fillId="10" borderId="4" xfId="0" applyNumberFormat="1" applyFont="1" applyFill="1" applyBorder="1" applyAlignment="1" applyProtection="1">
      <alignment vertical="center" wrapText="1"/>
      <protection locked="0"/>
    </xf>
    <xf numFmtId="0" fontId="11" fillId="10" borderId="4" xfId="0" applyFont="1" applyFill="1" applyBorder="1" applyAlignment="1" applyProtection="1">
      <alignment vertical="center" wrapText="1"/>
      <protection locked="0"/>
    </xf>
    <xf numFmtId="0" fontId="11" fillId="10" borderId="5" xfId="0" applyFont="1" applyFill="1" applyBorder="1" applyAlignment="1" applyProtection="1">
      <alignment vertical="center" wrapText="1"/>
      <protection locked="0"/>
    </xf>
    <xf numFmtId="167" fontId="11" fillId="10" borderId="3" xfId="0" applyNumberFormat="1" applyFont="1" applyFill="1" applyBorder="1" applyAlignment="1" applyProtection="1">
      <alignment vertical="center" wrapText="1"/>
      <protection locked="0"/>
    </xf>
    <xf numFmtId="0" fontId="0" fillId="10" borderId="4" xfId="0" applyFill="1" applyBorder="1" applyAlignment="1" applyProtection="1">
      <alignment vertical="center" wrapText="1"/>
      <protection locked="0"/>
    </xf>
    <xf numFmtId="0" fontId="0" fillId="10" borderId="5" xfId="0" applyFill="1" applyBorder="1" applyAlignment="1" applyProtection="1">
      <alignment vertical="center" wrapText="1"/>
      <protection locked="0"/>
    </xf>
    <xf numFmtId="0" fontId="0" fillId="10" borderId="4" xfId="0" applyFill="1" applyBorder="1" applyAlignment="1" applyProtection="1">
      <alignment horizontal="left" vertical="center" wrapText="1"/>
      <protection locked="0"/>
    </xf>
    <xf numFmtId="0" fontId="11" fillId="10" borderId="4" xfId="0" applyFont="1" applyFill="1" applyBorder="1" applyAlignment="1" applyProtection="1">
      <alignment horizontal="left" vertical="center" wrapText="1"/>
      <protection locked="0"/>
    </xf>
    <xf numFmtId="164" fontId="11" fillId="10" borderId="4" xfId="0" applyNumberFormat="1" applyFont="1" applyFill="1" applyBorder="1" applyAlignment="1" applyProtection="1">
      <alignment horizontal="right" vertical="center" wrapText="1"/>
      <protection locked="0"/>
    </xf>
    <xf numFmtId="0" fontId="0" fillId="10" borderId="5" xfId="0" applyFill="1" applyBorder="1" applyAlignment="1" applyProtection="1">
      <alignment horizontal="left" vertical="center" wrapText="1"/>
      <protection locked="0"/>
    </xf>
    <xf numFmtId="0" fontId="27" fillId="3" borderId="0" xfId="0" applyFont="1" applyFill="1" applyAlignment="1">
      <alignment horizontal="center" vertical="center" wrapText="1"/>
    </xf>
    <xf numFmtId="167" fontId="11" fillId="10" borderId="3" xfId="0" applyNumberFormat="1" applyFont="1" applyFill="1" applyBorder="1" applyAlignment="1" applyProtection="1">
      <alignment horizontal="left" vertical="top"/>
      <protection locked="0"/>
    </xf>
    <xf numFmtId="167" fontId="11" fillId="10" borderId="3" xfId="0" applyNumberFormat="1" applyFont="1" applyFill="1" applyBorder="1" applyAlignment="1" applyProtection="1">
      <alignment horizontal="left" vertical="center"/>
      <protection locked="0"/>
    </xf>
    <xf numFmtId="164" fontId="17" fillId="10" borderId="4" xfId="0" applyNumberFormat="1" applyFont="1" applyFill="1" applyBorder="1" applyAlignment="1" applyProtection="1">
      <alignment vertical="center" wrapText="1"/>
      <protection locked="0"/>
    </xf>
    <xf numFmtId="167" fontId="11" fillId="10" borderId="3" xfId="0" applyNumberFormat="1" applyFont="1" applyFill="1" applyBorder="1" applyAlignment="1" applyProtection="1">
      <alignment horizontal="right" vertical="center"/>
      <protection locked="0"/>
    </xf>
    <xf numFmtId="167" fontId="11" fillId="10" borderId="3" xfId="0" applyNumberFormat="1" applyFont="1" applyFill="1" applyBorder="1" applyAlignment="1" applyProtection="1">
      <alignment horizontal="left" vertical="center" wrapText="1"/>
      <protection locked="0"/>
    </xf>
    <xf numFmtId="167" fontId="11" fillId="10" borderId="3" xfId="0" applyNumberFormat="1" applyFont="1" applyFill="1" applyBorder="1" applyAlignment="1" applyProtection="1">
      <alignment horizontal="left" vertical="top" wrapText="1"/>
      <protection locked="0"/>
    </xf>
    <xf numFmtId="0" fontId="17" fillId="10" borderId="4" xfId="0" applyFont="1" applyFill="1" applyBorder="1" applyAlignment="1" applyProtection="1">
      <alignment vertical="center" wrapText="1"/>
      <protection locked="0"/>
    </xf>
    <xf numFmtId="8" fontId="11" fillId="10" borderId="4" xfId="0" applyNumberFormat="1" applyFont="1" applyFill="1" applyBorder="1" applyAlignment="1" applyProtection="1">
      <alignment vertical="center" wrapText="1"/>
      <protection locked="0"/>
    </xf>
    <xf numFmtId="0" fontId="27" fillId="3" borderId="0" xfId="0" applyFont="1" applyFill="1" applyAlignment="1">
      <alignment horizontal="center" vertical="center" wrapText="1"/>
    </xf>
    <xf numFmtId="0" fontId="3" fillId="0" borderId="0" xfId="0" applyFont="1" applyAlignment="1">
      <alignment horizontal="center" vertical="center" wrapText="1" readingOrder="1"/>
    </xf>
    <xf numFmtId="0" fontId="18" fillId="2" borderId="0" xfId="0" applyFont="1" applyFill="1" applyAlignment="1">
      <alignment horizontal="center" vertical="center"/>
    </xf>
    <xf numFmtId="0" fontId="7" fillId="0" borderId="0" xfId="0" applyFont="1" applyAlignment="1">
      <alignment horizontal="center" vertical="center" wrapText="1"/>
    </xf>
    <xf numFmtId="0" fontId="7" fillId="0" borderId="0" xfId="0" applyFont="1" applyAlignment="1">
      <alignment horizontal="center" vertical="center"/>
    </xf>
    <xf numFmtId="167" fontId="9" fillId="0" borderId="2" xfId="0" applyNumberFormat="1" applyFont="1" applyBorder="1" applyAlignment="1">
      <alignment horizontal="left" vertical="center" wrapText="1" readingOrder="1"/>
    </xf>
    <xf numFmtId="0" fontId="10" fillId="10" borderId="2" xfId="0" applyFont="1" applyFill="1" applyBorder="1" applyAlignment="1" applyProtection="1">
      <alignment horizontal="left" vertical="center" wrapText="1" readingOrder="1"/>
      <protection locked="0"/>
    </xf>
    <xf numFmtId="0" fontId="11" fillId="0" borderId="0" xfId="0" applyFont="1" applyAlignment="1">
      <alignment horizontal="center" vertical="center" wrapText="1" readingOrder="1"/>
    </xf>
    <xf numFmtId="0" fontId="9" fillId="0" borderId="6" xfId="0" applyFont="1" applyBorder="1" applyAlignment="1">
      <alignment horizontal="left" vertical="center"/>
    </xf>
    <xf numFmtId="0" fontId="29" fillId="2" borderId="0" xfId="0" applyFont="1" applyFill="1" applyAlignment="1">
      <alignment horizontal="center" vertical="center"/>
    </xf>
    <xf numFmtId="0" fontId="28" fillId="10" borderId="2" xfId="0" applyFont="1" applyFill="1" applyBorder="1" applyAlignment="1" applyProtection="1">
      <alignment horizontal="left" vertical="center" wrapText="1" readingOrder="1"/>
      <protection locked="0"/>
    </xf>
    <xf numFmtId="167" fontId="28" fillId="10" borderId="2" xfId="0" applyNumberFormat="1" applyFont="1" applyFill="1" applyBorder="1" applyAlignment="1" applyProtection="1">
      <alignment horizontal="left" vertical="center" wrapText="1" readingOrder="1"/>
      <protection locked="0"/>
    </xf>
    <xf numFmtId="0" fontId="14" fillId="3" borderId="0" xfId="0" applyFont="1" applyFill="1" applyAlignment="1">
      <alignment horizontal="center" vertical="center" wrapText="1" readingOrder="1"/>
    </xf>
    <xf numFmtId="0" fontId="3" fillId="0" borderId="1" xfId="0" applyFont="1" applyBorder="1" applyAlignment="1">
      <alignment horizontal="center" vertical="center" wrapText="1" readingOrder="1"/>
    </xf>
    <xf numFmtId="0" fontId="5" fillId="0" borderId="1" xfId="0" applyFont="1" applyBorder="1" applyAlignment="1">
      <alignment horizontal="center" vertical="center" wrapText="1" readingOrder="1"/>
    </xf>
    <xf numFmtId="0" fontId="5" fillId="0" borderId="0" xfId="0" applyFont="1" applyAlignment="1">
      <alignment horizontal="center" vertical="center" wrapText="1" readingOrder="1"/>
    </xf>
    <xf numFmtId="0" fontId="16" fillId="3" borderId="0" xfId="0" applyFont="1" applyFill="1" applyAlignment="1">
      <alignment horizontal="center" vertical="center" wrapText="1" readingOrder="1"/>
    </xf>
    <xf numFmtId="0" fontId="9" fillId="0" borderId="0" xfId="0" applyFont="1" applyAlignment="1">
      <alignment horizontal="center" vertical="center" wrapText="1"/>
    </xf>
    <xf numFmtId="0" fontId="5" fillId="0" borderId="0" xfId="0" applyFont="1" applyAlignment="1">
      <alignment horizontal="center" vertical="center" wrapText="1"/>
    </xf>
    <xf numFmtId="0" fontId="6" fillId="0" borderId="0" xfId="0" applyFont="1" applyAlignment="1">
      <alignment horizontal="center" vertical="center" wrapText="1"/>
    </xf>
    <xf numFmtId="0" fontId="3" fillId="0" borderId="0" xfId="0" applyFont="1" applyAlignment="1">
      <alignment horizontal="center" vertical="center" wrapText="1"/>
    </xf>
  </cellXfs>
  <cellStyles count="2">
    <cellStyle name="Currency" xfId="1" builtinId="4"/>
    <cellStyle name="Normal" xfId="0" builtinId="0"/>
  </cellStyles>
  <dxfs count="2">
    <dxf>
      <font>
        <color theme="1" tint="0.499984740745262"/>
      </font>
      <fill>
        <patternFill>
          <bgColor rgb="FFCCFFCC"/>
        </patternFill>
      </fill>
    </dxf>
    <dxf>
      <font>
        <color theme="1" tint="0.499984740745262"/>
      </font>
      <fill>
        <patternFill>
          <bgColor rgb="FFCCFFCC"/>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CC"/>
      <color rgb="FFCCFF66"/>
      <color rgb="FFFF9900"/>
      <color rgb="FF99FF99"/>
      <color rgb="FF00FF00"/>
      <color rgb="FF00660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pageSetUpPr fitToPage="1"/>
  </sheetPr>
  <dimension ref="A1:K61"/>
  <sheetViews>
    <sheetView tabSelected="1" zoomScaleNormal="100" workbookViewId="0">
      <selection activeCell="A2" sqref="A2"/>
    </sheetView>
  </sheetViews>
  <sheetFormatPr defaultColWidth="0" defaultRowHeight="12.75" zeroHeight="1" x14ac:dyDescent="0.2"/>
  <cols>
    <col min="1" max="1" width="35.7109375" customWidth="1"/>
    <col min="2" max="2" width="21.5703125" customWidth="1"/>
    <col min="3" max="3" width="33.5703125" customWidth="1"/>
    <col min="4" max="4" width="4.42578125" customWidth="1"/>
    <col min="5" max="5" width="29" customWidth="1"/>
    <col min="6" max="6" width="19" customWidth="1"/>
    <col min="7" max="7" width="42" customWidth="1"/>
    <col min="8" max="11" width="9.140625" hidden="1" customWidth="1"/>
    <col min="12" max="16384" width="9.140625" hidden="1"/>
  </cols>
  <sheetData>
    <row r="1" spans="1:11" ht="26.25" customHeight="1" x14ac:dyDescent="0.2">
      <c r="A1" s="129" t="s">
        <v>2</v>
      </c>
      <c r="B1" s="129"/>
      <c r="C1" s="129"/>
      <c r="D1" s="129"/>
      <c r="E1" s="129"/>
      <c r="F1" s="129"/>
      <c r="G1" s="17"/>
      <c r="H1" s="17"/>
      <c r="I1" s="17"/>
      <c r="J1" s="17"/>
      <c r="K1" s="17"/>
    </row>
    <row r="2" spans="1:11" ht="21" customHeight="1" x14ac:dyDescent="0.2">
      <c r="A2" s="3" t="s">
        <v>3</v>
      </c>
      <c r="B2" s="130" t="s">
        <v>4</v>
      </c>
      <c r="C2" s="130"/>
      <c r="D2" s="130"/>
      <c r="E2" s="130"/>
      <c r="F2" s="130"/>
      <c r="G2" s="17"/>
      <c r="H2" s="17"/>
      <c r="I2" s="17"/>
      <c r="J2" s="17"/>
      <c r="K2" s="17"/>
    </row>
    <row r="3" spans="1:11" ht="15.75" x14ac:dyDescent="0.2">
      <c r="A3" s="3" t="s">
        <v>5</v>
      </c>
      <c r="B3" s="130" t="s">
        <v>6</v>
      </c>
      <c r="C3" s="130"/>
      <c r="D3" s="130"/>
      <c r="E3" s="130"/>
      <c r="F3" s="130"/>
      <c r="G3" s="17"/>
      <c r="H3" s="17"/>
      <c r="I3" s="17"/>
      <c r="J3" s="17"/>
      <c r="K3" s="17"/>
    </row>
    <row r="4" spans="1:11" ht="21" customHeight="1" x14ac:dyDescent="0.2">
      <c r="A4" s="3" t="s">
        <v>7</v>
      </c>
      <c r="B4" s="131">
        <v>45839</v>
      </c>
      <c r="C4" s="131"/>
      <c r="D4" s="131"/>
      <c r="E4" s="131"/>
      <c r="F4" s="131"/>
      <c r="G4" s="17"/>
      <c r="H4" s="17"/>
      <c r="I4" s="17"/>
      <c r="J4" s="17"/>
      <c r="K4" s="17"/>
    </row>
    <row r="5" spans="1:11" ht="21" customHeight="1" x14ac:dyDescent="0.2">
      <c r="A5" s="3" t="s">
        <v>8</v>
      </c>
      <c r="B5" s="131">
        <v>46203</v>
      </c>
      <c r="C5" s="131"/>
      <c r="D5" s="131"/>
      <c r="E5" s="131"/>
      <c r="F5" s="131"/>
      <c r="G5" s="17"/>
      <c r="H5" s="17"/>
      <c r="I5" s="17"/>
      <c r="J5" s="17"/>
      <c r="K5" s="17"/>
    </row>
    <row r="6" spans="1:11" ht="21" customHeight="1" x14ac:dyDescent="0.2">
      <c r="A6" s="3" t="s">
        <v>9</v>
      </c>
      <c r="B6" s="128" t="str">
        <f>IF(AND(Travel!B7&lt;&gt;A30,Hospitality!B7&lt;&gt;A30,'All other expenses'!B7&lt;&gt;A30,'Gifts and benefits'!B7&lt;&gt;A30),A31,IF(AND(Travel!B7=A30,Hospitality!B7=A30,'All other expenses'!B7=A30,'Gifts and benefits'!B7=A30),A33,A32))</f>
        <v>Data and totals checked on all sheets</v>
      </c>
      <c r="C6" s="128"/>
      <c r="D6" s="128"/>
      <c r="E6" s="128"/>
      <c r="F6" s="128"/>
      <c r="G6" s="23"/>
      <c r="H6" s="17"/>
      <c r="I6" s="17"/>
      <c r="J6" s="17"/>
      <c r="K6" s="17"/>
    </row>
    <row r="7" spans="1:11" ht="31.5" x14ac:dyDescent="0.2">
      <c r="A7" s="3" t="s">
        <v>10</v>
      </c>
      <c r="B7" s="126" t="s">
        <v>43</v>
      </c>
      <c r="C7" s="126"/>
      <c r="D7" s="126"/>
      <c r="E7" s="126"/>
      <c r="F7" s="126"/>
      <c r="G7" s="23"/>
      <c r="H7" s="17"/>
      <c r="I7" s="17"/>
      <c r="J7" s="17"/>
      <c r="K7" s="17"/>
    </row>
    <row r="8" spans="1:11" ht="25.5" customHeight="1" x14ac:dyDescent="0.2">
      <c r="A8" s="3" t="s">
        <v>12</v>
      </c>
      <c r="B8" s="126" t="s">
        <v>253</v>
      </c>
      <c r="C8" s="126"/>
      <c r="D8" s="126"/>
      <c r="E8" s="126"/>
      <c r="F8" s="126"/>
      <c r="G8" s="23"/>
      <c r="H8" s="17"/>
      <c r="I8" s="17"/>
      <c r="J8" s="17"/>
      <c r="K8" s="17"/>
    </row>
    <row r="9" spans="1:11" ht="66.75" customHeight="1" x14ac:dyDescent="0.2">
      <c r="A9" s="127" t="s">
        <v>14</v>
      </c>
      <c r="B9" s="127"/>
      <c r="C9" s="127"/>
      <c r="D9" s="127"/>
      <c r="E9" s="127"/>
      <c r="F9" s="127"/>
      <c r="G9" s="23"/>
      <c r="H9" s="17"/>
      <c r="I9" s="17"/>
      <c r="J9" s="17"/>
      <c r="K9" s="17"/>
    </row>
    <row r="10" spans="1:11" s="77" customFormat="1" ht="36" customHeight="1" x14ac:dyDescent="0.2">
      <c r="A10" s="71" t="s">
        <v>15</v>
      </c>
      <c r="B10" s="72" t="s">
        <v>16</v>
      </c>
      <c r="C10" s="72" t="s">
        <v>17</v>
      </c>
      <c r="D10" s="73"/>
      <c r="E10" s="74" t="s">
        <v>1</v>
      </c>
      <c r="F10" s="75" t="s">
        <v>18</v>
      </c>
      <c r="G10" s="76"/>
      <c r="H10" s="76"/>
      <c r="I10" s="76"/>
      <c r="J10" s="76"/>
      <c r="K10" s="76"/>
    </row>
    <row r="11" spans="1:11" ht="27.75" customHeight="1" x14ac:dyDescent="0.2">
      <c r="A11" s="8" t="s">
        <v>19</v>
      </c>
      <c r="B11" s="45">
        <f>B15+B16+B17</f>
        <v>111822.33000000003</v>
      </c>
      <c r="C11" s="51" t="str">
        <f>IF(Travel!B6="",A34,Travel!B6)</f>
        <v>Figures exclude GST</v>
      </c>
      <c r="D11" s="6"/>
      <c r="E11" s="8" t="s">
        <v>20</v>
      </c>
      <c r="F11" s="33">
        <f>'Gifts and benefits'!C54</f>
        <v>40</v>
      </c>
      <c r="G11" s="29"/>
      <c r="H11" s="29"/>
      <c r="I11" s="29"/>
      <c r="J11" s="29"/>
      <c r="K11" s="29"/>
    </row>
    <row r="12" spans="1:11" ht="27.75" customHeight="1" x14ac:dyDescent="0.2">
      <c r="A12" s="8" t="s">
        <v>0</v>
      </c>
      <c r="B12" s="45">
        <f>Hospitality!B15</f>
        <v>209.79999999999998</v>
      </c>
      <c r="C12" s="51" t="str">
        <f>IF(Hospitality!B6="",A34,Hospitality!B6)</f>
        <v>Figures exclude GST</v>
      </c>
      <c r="D12" s="6"/>
      <c r="E12" s="8" t="s">
        <v>21</v>
      </c>
      <c r="F12" s="33">
        <f>'Gifts and benefits'!C55</f>
        <v>27</v>
      </c>
      <c r="G12" s="29"/>
      <c r="H12" s="29"/>
      <c r="I12" s="29"/>
      <c r="J12" s="29"/>
      <c r="K12" s="29"/>
    </row>
    <row r="13" spans="1:11" ht="27.75" customHeight="1" x14ac:dyDescent="0.2">
      <c r="A13" s="8" t="s">
        <v>22</v>
      </c>
      <c r="B13" s="45">
        <f>'All other expenses'!B19</f>
        <v>914.89</v>
      </c>
      <c r="C13" s="51" t="str">
        <f>IF('All other expenses'!B6="",A34,'All other expenses'!B6)</f>
        <v>Figures exclude GST</v>
      </c>
      <c r="D13" s="6"/>
      <c r="E13" s="8" t="s">
        <v>23</v>
      </c>
      <c r="F13" s="33">
        <f>'Gifts and benefits'!C56</f>
        <v>13</v>
      </c>
      <c r="G13" s="17"/>
      <c r="H13" s="17"/>
      <c r="I13" s="17"/>
      <c r="J13" s="17"/>
      <c r="K13" s="17"/>
    </row>
    <row r="14" spans="1:11" ht="12.75" customHeight="1" x14ac:dyDescent="0.2">
      <c r="A14" s="7"/>
      <c r="B14" s="46"/>
      <c r="C14" s="52"/>
      <c r="D14" s="34"/>
      <c r="E14" s="6"/>
      <c r="F14" s="35"/>
      <c r="G14" s="17"/>
      <c r="H14" s="17"/>
      <c r="I14" s="17"/>
      <c r="J14" s="17"/>
      <c r="K14" s="17"/>
    </row>
    <row r="15" spans="1:11" ht="27.75" customHeight="1" x14ac:dyDescent="0.2">
      <c r="A15" s="9" t="s">
        <v>24</v>
      </c>
      <c r="B15" s="47">
        <f>Travel!B83</f>
        <v>108344.55000000003</v>
      </c>
      <c r="C15" s="53" t="str">
        <f>C11</f>
        <v>Figures exclude GST</v>
      </c>
      <c r="D15" s="6"/>
      <c r="E15" s="6"/>
      <c r="F15" s="35"/>
      <c r="G15" s="17"/>
      <c r="H15" s="17"/>
      <c r="I15" s="17"/>
      <c r="J15" s="17"/>
      <c r="K15" s="17"/>
    </row>
    <row r="16" spans="1:11" ht="27.75" customHeight="1" x14ac:dyDescent="0.2">
      <c r="A16" s="9" t="s">
        <v>25</v>
      </c>
      <c r="B16" s="47">
        <f>Travel!B113</f>
        <v>3229.6499999999992</v>
      </c>
      <c r="C16" s="53" t="str">
        <f>C11</f>
        <v>Figures exclude GST</v>
      </c>
      <c r="D16" s="36"/>
      <c r="E16" s="6"/>
      <c r="F16" s="37"/>
      <c r="G16" s="17"/>
      <c r="H16" s="17"/>
      <c r="I16" s="17"/>
      <c r="J16" s="17"/>
      <c r="K16" s="17"/>
    </row>
    <row r="17" spans="1:11" ht="27.75" customHeight="1" x14ac:dyDescent="0.2">
      <c r="A17" s="9" t="s">
        <v>26</v>
      </c>
      <c r="B17" s="47">
        <f>Travel!B138</f>
        <v>248.12999999999997</v>
      </c>
      <c r="C17" s="53" t="str">
        <f>C11</f>
        <v>Figures exclude GST</v>
      </c>
      <c r="D17" s="6"/>
      <c r="E17" s="6"/>
      <c r="F17" s="37"/>
      <c r="G17" s="17"/>
      <c r="H17" s="17"/>
      <c r="I17" s="17"/>
      <c r="J17" s="17"/>
      <c r="K17" s="17"/>
    </row>
    <row r="18" spans="1:11" ht="27.75" customHeight="1" x14ac:dyDescent="0.2">
      <c r="A18" s="17"/>
      <c r="B18" s="19"/>
      <c r="C18" s="17"/>
      <c r="D18" s="5"/>
      <c r="E18" s="5"/>
      <c r="F18" s="28"/>
      <c r="G18" s="17"/>
      <c r="H18" s="17"/>
      <c r="I18" s="17"/>
      <c r="J18" s="17"/>
      <c r="K18" s="17"/>
    </row>
    <row r="19" spans="1:11" x14ac:dyDescent="0.2">
      <c r="A19" s="18" t="s">
        <v>27</v>
      </c>
      <c r="B19" s="19"/>
      <c r="C19" s="17"/>
      <c r="D19" s="17"/>
      <c r="E19" s="17"/>
      <c r="F19" s="17"/>
      <c r="G19" s="17"/>
      <c r="H19" s="17"/>
      <c r="I19" s="17"/>
      <c r="J19" s="17"/>
      <c r="K19" s="17"/>
    </row>
    <row r="20" spans="1:11" x14ac:dyDescent="0.2">
      <c r="A20" s="20" t="s">
        <v>28</v>
      </c>
      <c r="D20" s="17"/>
      <c r="E20" s="17"/>
      <c r="F20" s="17"/>
      <c r="G20" s="17"/>
      <c r="H20" s="17"/>
      <c r="I20" s="17"/>
      <c r="J20" s="17"/>
      <c r="K20" s="17"/>
    </row>
    <row r="21" spans="1:11" ht="12.6" customHeight="1" x14ac:dyDescent="0.2">
      <c r="A21" s="20" t="s">
        <v>29</v>
      </c>
      <c r="D21" s="17"/>
      <c r="E21" s="17"/>
      <c r="F21" s="17"/>
      <c r="G21" s="17"/>
      <c r="H21" s="17"/>
      <c r="I21" s="17"/>
      <c r="J21" s="17"/>
      <c r="K21" s="17"/>
    </row>
    <row r="22" spans="1:11" ht="12.6" customHeight="1" x14ac:dyDescent="0.2">
      <c r="A22" s="20" t="s">
        <v>30</v>
      </c>
      <c r="D22" s="17"/>
      <c r="E22" s="17"/>
      <c r="F22" s="17"/>
      <c r="G22" s="17"/>
      <c r="H22" s="17"/>
      <c r="I22" s="17"/>
      <c r="J22" s="17"/>
      <c r="K22" s="17"/>
    </row>
    <row r="23" spans="1:11" ht="12.6" customHeight="1" x14ac:dyDescent="0.2">
      <c r="A23" s="20" t="s">
        <v>31</v>
      </c>
      <c r="D23" s="17"/>
      <c r="E23" s="17"/>
      <c r="F23" s="17"/>
      <c r="G23" s="17"/>
      <c r="H23" s="17"/>
      <c r="I23" s="17"/>
      <c r="J23" s="17"/>
      <c r="K23" s="17"/>
    </row>
    <row r="24" spans="1:11" x14ac:dyDescent="0.2">
      <c r="A24" s="26"/>
      <c r="B24" s="17"/>
      <c r="C24" s="17"/>
      <c r="D24" s="17"/>
      <c r="E24" s="17"/>
      <c r="F24" s="17"/>
      <c r="G24" s="17"/>
      <c r="H24" s="17"/>
      <c r="I24" s="17"/>
      <c r="J24" s="17"/>
      <c r="K24" s="17"/>
    </row>
    <row r="25" spans="1:11" hidden="1" x14ac:dyDescent="0.2">
      <c r="A25" s="12" t="s">
        <v>32</v>
      </c>
      <c r="B25" s="13"/>
      <c r="C25" s="13"/>
      <c r="D25" s="13"/>
      <c r="E25" s="13"/>
      <c r="F25" s="13"/>
      <c r="G25" s="17"/>
      <c r="H25" s="17"/>
      <c r="I25" s="17"/>
      <c r="J25" s="17"/>
      <c r="K25" s="17"/>
    </row>
    <row r="26" spans="1:11" ht="12.75" hidden="1" customHeight="1" x14ac:dyDescent="0.2">
      <c r="A26" s="11" t="s">
        <v>33</v>
      </c>
      <c r="B26" s="4"/>
      <c r="C26" s="4"/>
      <c r="D26" s="11"/>
      <c r="E26" s="11"/>
      <c r="F26" s="11"/>
      <c r="G26" s="17"/>
      <c r="H26" s="17"/>
      <c r="I26" s="17"/>
      <c r="J26" s="17"/>
      <c r="K26" s="17"/>
    </row>
    <row r="27" spans="1:11" hidden="1" x14ac:dyDescent="0.2">
      <c r="A27" s="10" t="s">
        <v>34</v>
      </c>
      <c r="B27" s="10"/>
      <c r="C27" s="10"/>
      <c r="D27" s="10"/>
      <c r="E27" s="10"/>
      <c r="F27" s="10"/>
      <c r="G27" s="17"/>
      <c r="H27" s="17"/>
      <c r="I27" s="17"/>
      <c r="J27" s="17"/>
      <c r="K27" s="17"/>
    </row>
    <row r="28" spans="1:11" hidden="1" x14ac:dyDescent="0.2">
      <c r="A28" s="10" t="s">
        <v>35</v>
      </c>
      <c r="B28" s="10"/>
      <c r="C28" s="10"/>
      <c r="D28" s="10"/>
      <c r="E28" s="10"/>
      <c r="F28" s="10"/>
      <c r="G28" s="17"/>
      <c r="H28" s="17"/>
      <c r="I28" s="17"/>
      <c r="J28" s="17"/>
      <c r="K28" s="17"/>
    </row>
    <row r="29" spans="1:11" hidden="1" x14ac:dyDescent="0.2">
      <c r="A29" s="11" t="s">
        <v>36</v>
      </c>
      <c r="B29" s="11"/>
      <c r="C29" s="11"/>
      <c r="D29" s="11"/>
      <c r="E29" s="11"/>
      <c r="F29" s="11"/>
      <c r="G29" s="17"/>
      <c r="H29" s="17"/>
      <c r="I29" s="17"/>
      <c r="J29" s="17"/>
      <c r="K29" s="17"/>
    </row>
    <row r="30" spans="1:11" hidden="1" x14ac:dyDescent="0.2">
      <c r="A30" s="11" t="s">
        <v>37</v>
      </c>
      <c r="B30" s="11"/>
      <c r="C30" s="11"/>
      <c r="D30" s="11"/>
      <c r="E30" s="11"/>
      <c r="F30" s="11"/>
      <c r="G30" s="17"/>
      <c r="H30" s="17"/>
      <c r="I30" s="17"/>
      <c r="J30" s="17"/>
      <c r="K30" s="17"/>
    </row>
    <row r="31" spans="1:11" hidden="1" x14ac:dyDescent="0.2">
      <c r="A31" s="10" t="s">
        <v>38</v>
      </c>
      <c r="B31" s="10"/>
      <c r="C31" s="10"/>
      <c r="D31" s="10"/>
      <c r="E31" s="10"/>
      <c r="F31" s="10"/>
      <c r="G31" s="17"/>
      <c r="H31" s="17"/>
      <c r="I31" s="17"/>
      <c r="J31" s="17"/>
      <c r="K31" s="17"/>
    </row>
    <row r="32" spans="1:11" hidden="1" x14ac:dyDescent="0.2">
      <c r="A32" s="10" t="s">
        <v>39</v>
      </c>
      <c r="B32" s="10"/>
      <c r="C32" s="10"/>
      <c r="D32" s="10"/>
      <c r="E32" s="10"/>
      <c r="F32" s="10"/>
      <c r="G32" s="17"/>
      <c r="H32" s="17"/>
      <c r="I32" s="17"/>
      <c r="J32" s="17"/>
      <c r="K32" s="17"/>
    </row>
    <row r="33" spans="1:11" hidden="1" x14ac:dyDescent="0.2">
      <c r="A33" s="10" t="s">
        <v>40</v>
      </c>
      <c r="B33" s="10"/>
      <c r="C33" s="10"/>
      <c r="D33" s="10"/>
      <c r="E33" s="10"/>
      <c r="F33" s="10"/>
      <c r="G33" s="17"/>
      <c r="H33" s="17"/>
      <c r="I33" s="17"/>
      <c r="J33" s="17"/>
      <c r="K33" s="17"/>
    </row>
    <row r="34" spans="1:11" hidden="1" x14ac:dyDescent="0.2">
      <c r="A34" s="11" t="s">
        <v>41</v>
      </c>
      <c r="B34" s="11"/>
      <c r="C34" s="11"/>
      <c r="D34" s="11"/>
      <c r="E34" s="11"/>
      <c r="F34" s="11"/>
      <c r="G34" s="17"/>
      <c r="H34" s="17"/>
      <c r="I34" s="17"/>
      <c r="J34" s="17"/>
      <c r="K34" s="17"/>
    </row>
    <row r="35" spans="1:11" hidden="1" x14ac:dyDescent="0.2">
      <c r="A35" s="11" t="s">
        <v>42</v>
      </c>
      <c r="B35" s="11"/>
      <c r="C35" s="11"/>
      <c r="D35" s="11"/>
      <c r="E35" s="11"/>
      <c r="F35" s="11"/>
      <c r="G35" s="17"/>
      <c r="H35" s="17"/>
      <c r="I35" s="17"/>
      <c r="J35" s="17"/>
      <c r="K35" s="17"/>
    </row>
    <row r="36" spans="1:11" hidden="1" x14ac:dyDescent="0.2">
      <c r="A36" s="10" t="s">
        <v>11</v>
      </c>
      <c r="B36" s="49"/>
      <c r="C36" s="49"/>
      <c r="D36" s="49"/>
      <c r="E36" s="49"/>
      <c r="F36" s="49"/>
      <c r="G36" s="17"/>
      <c r="H36" s="17"/>
      <c r="I36" s="17"/>
      <c r="J36" s="17"/>
      <c r="K36" s="17"/>
    </row>
    <row r="37" spans="1:11" hidden="1" x14ac:dyDescent="0.2">
      <c r="A37" s="10" t="s">
        <v>43</v>
      </c>
      <c r="B37" s="49"/>
      <c r="C37" s="49"/>
      <c r="D37" s="49"/>
      <c r="E37" s="49"/>
      <c r="F37" s="49"/>
      <c r="G37" s="17"/>
      <c r="H37" s="17"/>
      <c r="I37" s="17"/>
      <c r="J37" s="17"/>
      <c r="K37" s="17"/>
    </row>
    <row r="38" spans="1:11" hidden="1" x14ac:dyDescent="0.2">
      <c r="A38" s="10" t="s">
        <v>13</v>
      </c>
      <c r="B38" s="49"/>
      <c r="C38" s="49"/>
      <c r="D38" s="49"/>
      <c r="E38" s="49"/>
      <c r="F38" s="49"/>
      <c r="G38" s="17"/>
      <c r="H38" s="17"/>
      <c r="I38" s="17"/>
      <c r="J38" s="17"/>
      <c r="K38" s="17"/>
    </row>
    <row r="39" spans="1:11" hidden="1" x14ac:dyDescent="0.2">
      <c r="A39" s="11" t="s">
        <v>44</v>
      </c>
      <c r="B39" s="4"/>
      <c r="C39" s="4"/>
      <c r="D39" s="4"/>
      <c r="E39" s="4"/>
      <c r="F39" s="4"/>
      <c r="G39" s="17"/>
      <c r="H39" s="17"/>
      <c r="I39" s="17"/>
      <c r="J39" s="17"/>
      <c r="K39" s="17"/>
    </row>
    <row r="40" spans="1:11" hidden="1" x14ac:dyDescent="0.2">
      <c r="A40" s="4" t="s">
        <v>45</v>
      </c>
      <c r="B40" s="4"/>
      <c r="C40" s="4"/>
      <c r="D40" s="4"/>
      <c r="E40" s="4"/>
      <c r="F40" s="4"/>
      <c r="G40" s="17"/>
      <c r="H40" s="17"/>
      <c r="I40" s="17"/>
      <c r="J40" s="17"/>
      <c r="K40" s="17"/>
    </row>
    <row r="41" spans="1:11" hidden="1" x14ac:dyDescent="0.2">
      <c r="A41" s="4" t="s">
        <v>46</v>
      </c>
      <c r="B41" s="4"/>
      <c r="C41" s="4"/>
      <c r="D41" s="4"/>
      <c r="E41" s="4"/>
      <c r="F41" s="4"/>
      <c r="G41" s="17"/>
      <c r="H41" s="17"/>
      <c r="I41" s="17"/>
      <c r="J41" s="17"/>
      <c r="K41" s="17"/>
    </row>
    <row r="42" spans="1:11" hidden="1" x14ac:dyDescent="0.2">
      <c r="A42" s="4" t="s">
        <v>47</v>
      </c>
      <c r="B42" s="4"/>
      <c r="C42" s="4"/>
      <c r="D42" s="4"/>
      <c r="E42" s="4"/>
      <c r="F42" s="4"/>
      <c r="G42" s="17"/>
      <c r="H42" s="17"/>
      <c r="I42" s="17"/>
      <c r="J42" s="17"/>
      <c r="K42" s="17"/>
    </row>
    <row r="43" spans="1:11" hidden="1" x14ac:dyDescent="0.2">
      <c r="A43" s="4" t="s">
        <v>48</v>
      </c>
      <c r="B43" s="4"/>
      <c r="C43" s="4"/>
      <c r="D43" s="4"/>
      <c r="E43" s="4"/>
      <c r="F43" s="4"/>
      <c r="G43" s="17"/>
      <c r="H43" s="17"/>
      <c r="I43" s="17"/>
      <c r="J43" s="17"/>
      <c r="K43" s="17"/>
    </row>
    <row r="44" spans="1:11" hidden="1" x14ac:dyDescent="0.2">
      <c r="A44" s="4" t="s">
        <v>49</v>
      </c>
      <c r="B44" s="4"/>
      <c r="C44" s="4"/>
      <c r="D44" s="4"/>
      <c r="E44" s="4"/>
      <c r="F44" s="4"/>
      <c r="G44" s="17"/>
      <c r="H44" s="17"/>
      <c r="I44" s="17"/>
      <c r="J44" s="17"/>
      <c r="K44" s="17"/>
    </row>
    <row r="45" spans="1:11" hidden="1" x14ac:dyDescent="0.2">
      <c r="A45" s="50" t="s">
        <v>50</v>
      </c>
      <c r="B45" s="49"/>
      <c r="C45" s="49"/>
      <c r="D45" s="49"/>
      <c r="E45" s="49"/>
      <c r="F45" s="49"/>
      <c r="G45" s="17"/>
      <c r="H45" s="17"/>
      <c r="I45" s="17"/>
      <c r="J45" s="17"/>
      <c r="K45" s="17"/>
    </row>
    <row r="46" spans="1:11" hidden="1" x14ac:dyDescent="0.2">
      <c r="A46" s="49" t="s">
        <v>51</v>
      </c>
      <c r="B46" s="49"/>
      <c r="C46" s="49"/>
      <c r="D46" s="49"/>
      <c r="E46" s="49"/>
      <c r="F46" s="49"/>
      <c r="G46" s="17"/>
      <c r="H46" s="17"/>
      <c r="I46" s="17"/>
      <c r="J46" s="17"/>
      <c r="K46" s="17"/>
    </row>
    <row r="47" spans="1:11" hidden="1" x14ac:dyDescent="0.2">
      <c r="A47" s="38">
        <v>-20000</v>
      </c>
      <c r="B47" s="4"/>
      <c r="C47" s="4"/>
      <c r="D47" s="4"/>
      <c r="E47" s="4"/>
      <c r="F47" s="4"/>
      <c r="G47" s="17"/>
      <c r="H47" s="17"/>
      <c r="I47" s="17"/>
      <c r="J47" s="17"/>
      <c r="K47" s="17"/>
    </row>
    <row r="48" spans="1:11" ht="25.5" hidden="1" x14ac:dyDescent="0.2">
      <c r="A48" s="65" t="s">
        <v>52</v>
      </c>
      <c r="B48" s="49"/>
      <c r="C48" s="49"/>
      <c r="D48" s="49"/>
      <c r="E48" s="49"/>
      <c r="F48" s="49"/>
      <c r="G48" s="17"/>
      <c r="H48" s="17"/>
      <c r="I48" s="17"/>
      <c r="J48" s="17"/>
      <c r="K48" s="17"/>
    </row>
    <row r="49" spans="1:11" ht="25.5" hidden="1" x14ac:dyDescent="0.2">
      <c r="A49" s="65" t="s">
        <v>53</v>
      </c>
      <c r="B49" s="49"/>
      <c r="C49" s="49"/>
      <c r="D49" s="49"/>
      <c r="E49" s="49"/>
      <c r="F49" s="49"/>
      <c r="G49" s="17"/>
      <c r="H49" s="17"/>
      <c r="I49" s="17"/>
      <c r="J49" s="17"/>
      <c r="K49" s="17"/>
    </row>
    <row r="50" spans="1:11" ht="25.5" hidden="1" x14ac:dyDescent="0.2">
      <c r="A50" s="66" t="s">
        <v>54</v>
      </c>
      <c r="B50" s="4"/>
      <c r="C50" s="4"/>
      <c r="D50" s="4"/>
      <c r="E50" s="4"/>
      <c r="F50" s="4"/>
      <c r="G50" s="17"/>
      <c r="H50" s="17"/>
      <c r="I50" s="17"/>
      <c r="J50" s="17"/>
      <c r="K50" s="17"/>
    </row>
    <row r="51" spans="1:11" ht="25.5" hidden="1" x14ac:dyDescent="0.2">
      <c r="A51" s="66" t="s">
        <v>55</v>
      </c>
      <c r="B51" s="4"/>
      <c r="C51" s="4"/>
      <c r="D51" s="4"/>
      <c r="E51" s="4"/>
      <c r="F51" s="4"/>
      <c r="G51" s="17"/>
      <c r="H51" s="17"/>
      <c r="I51" s="17"/>
      <c r="J51" s="17"/>
      <c r="K51" s="17"/>
    </row>
    <row r="52" spans="1:11" ht="38.25" hidden="1" x14ac:dyDescent="0.2">
      <c r="A52" s="66" t="s">
        <v>56</v>
      </c>
      <c r="B52" s="58"/>
      <c r="C52" s="58"/>
      <c r="D52" s="58"/>
      <c r="E52" s="11"/>
      <c r="F52" s="11"/>
      <c r="G52" s="17"/>
      <c r="H52" s="17"/>
      <c r="I52" s="17"/>
      <c r="J52" s="17"/>
      <c r="K52" s="17"/>
    </row>
    <row r="53" spans="1:11" hidden="1" x14ac:dyDescent="0.2">
      <c r="A53" s="63" t="s">
        <v>57</v>
      </c>
      <c r="B53" s="57"/>
      <c r="C53" s="57"/>
      <c r="D53" s="57"/>
      <c r="E53" s="10"/>
      <c r="F53" s="10" t="b">
        <v>1</v>
      </c>
      <c r="G53" s="17"/>
      <c r="H53" s="17"/>
      <c r="I53" s="17"/>
      <c r="J53" s="17"/>
      <c r="K53" s="17"/>
    </row>
    <row r="54" spans="1:11" hidden="1" x14ac:dyDescent="0.2">
      <c r="A54" s="64" t="s">
        <v>58</v>
      </c>
      <c r="B54" s="63"/>
      <c r="C54" s="63"/>
      <c r="D54" s="63"/>
      <c r="E54" s="10"/>
      <c r="F54" s="10" t="b">
        <v>0</v>
      </c>
      <c r="G54" s="17"/>
      <c r="H54" s="17"/>
      <c r="I54" s="17"/>
      <c r="J54" s="17"/>
      <c r="K54" s="17"/>
    </row>
    <row r="55" spans="1:11" hidden="1" x14ac:dyDescent="0.2">
      <c r="A55" s="67"/>
      <c r="B55" s="59">
        <f>COUNT(Travel!B12:B82)</f>
        <v>50</v>
      </c>
      <c r="C55" s="59"/>
      <c r="D55" s="59">
        <f>COUNTIF(Travel!D12:D82,"*")</f>
        <v>50</v>
      </c>
      <c r="E55" s="60"/>
      <c r="F55" s="60" t="b">
        <f>MIN(B55,D55)=MAX(B55,D55)</f>
        <v>1</v>
      </c>
      <c r="G55" s="17"/>
      <c r="H55" s="17"/>
      <c r="I55" s="17"/>
      <c r="J55" s="17"/>
      <c r="K55" s="17"/>
    </row>
    <row r="56" spans="1:11" hidden="1" x14ac:dyDescent="0.2">
      <c r="A56" s="67" t="s">
        <v>59</v>
      </c>
      <c r="B56" s="59">
        <f>COUNT(Travel!B87:B112)</f>
        <v>18</v>
      </c>
      <c r="C56" s="59"/>
      <c r="D56" s="59">
        <f>COUNTIF(Travel!D87:D112,"*")</f>
        <v>18</v>
      </c>
      <c r="E56" s="60"/>
      <c r="F56" s="60" t="b">
        <f>MIN(B56,D56)=MAX(B56,D56)</f>
        <v>1</v>
      </c>
    </row>
    <row r="57" spans="1:11" hidden="1" x14ac:dyDescent="0.2">
      <c r="A57" s="68"/>
      <c r="B57" s="59">
        <f>COUNT(Travel!B118:B137)</f>
        <v>18</v>
      </c>
      <c r="C57" s="59"/>
      <c r="D57" s="59">
        <f>COUNTIF(Travel!D118:D137,"*")</f>
        <v>18</v>
      </c>
      <c r="E57" s="60"/>
      <c r="F57" s="60" t="b">
        <f>MIN(B57,D57)=MAX(B57,D57)</f>
        <v>1</v>
      </c>
    </row>
    <row r="58" spans="1:11" hidden="1" x14ac:dyDescent="0.2">
      <c r="A58" s="69" t="s">
        <v>60</v>
      </c>
      <c r="B58" s="61">
        <f>COUNT(Hospitality!B11:B14)</f>
        <v>2</v>
      </c>
      <c r="C58" s="61"/>
      <c r="D58" s="61">
        <f>COUNTIF(Hospitality!D11:D14,"*")</f>
        <v>2</v>
      </c>
      <c r="E58" s="62"/>
      <c r="F58" s="62" t="b">
        <f>MIN(B58,D58)=MAX(B58,D58)</f>
        <v>1</v>
      </c>
    </row>
    <row r="59" spans="1:11" hidden="1" x14ac:dyDescent="0.2">
      <c r="A59" s="70" t="s">
        <v>61</v>
      </c>
      <c r="B59" s="60">
        <f>COUNT('All other expenses'!B11:B18)</f>
        <v>5</v>
      </c>
      <c r="C59" s="60"/>
      <c r="D59" s="60">
        <f>COUNTIF('All other expenses'!D11:D18,"*")</f>
        <v>5</v>
      </c>
      <c r="E59" s="60"/>
      <c r="F59" s="60" t="b">
        <f>MIN(B59,D59)=MAX(B59,D59)</f>
        <v>1</v>
      </c>
    </row>
    <row r="60" spans="1:11" hidden="1" x14ac:dyDescent="0.2">
      <c r="A60" s="69" t="s">
        <v>62</v>
      </c>
      <c r="B60" s="61">
        <f>COUNTIF('Gifts and benefits'!B11:B53,"*")</f>
        <v>40</v>
      </c>
      <c r="C60" s="61">
        <f>COUNTIF('Gifts and benefits'!C11:C53,"*")</f>
        <v>40</v>
      </c>
      <c r="D60" s="61"/>
      <c r="E60" s="61">
        <f>COUNTA('Gifts and benefits'!E11:E53)</f>
        <v>40</v>
      </c>
      <c r="F60" s="62" t="b">
        <f>MIN(B60,C60,E60)=MAX(B60,C60,E60)</f>
        <v>1</v>
      </c>
    </row>
    <row r="61" spans="1:11" x14ac:dyDescent="0.2"/>
  </sheetData>
  <sheetProtection formatCells="0" insertRows="0" deleteRows="0"/>
  <mergeCells count="9">
    <mergeCell ref="A9:F9"/>
    <mergeCell ref="B7:F7"/>
    <mergeCell ref="B6:F6"/>
    <mergeCell ref="A1:F1"/>
    <mergeCell ref="B2:F2"/>
    <mergeCell ref="B3:F3"/>
    <mergeCell ref="B4:F4"/>
    <mergeCell ref="B5:F5"/>
    <mergeCell ref="B8:F8"/>
  </mergeCells>
  <conditionalFormatting sqref="B7:F7">
    <cfRule type="cellIs" dxfId="1" priority="2" operator="equal">
      <formula>$A$36</formula>
    </cfRule>
  </conditionalFormatting>
  <conditionalFormatting sqref="B8:F8">
    <cfRule type="cellIs" dxfId="0" priority="1" operator="equal">
      <formula>$A$38</formula>
    </cfRule>
  </conditionalFormatting>
  <dataValidations count="6">
    <dataValidation type="list" allowBlank="1" showInputMessage="1" showErrorMessage="1" error="Use the drop down list (at the right of the cell)" prompt="This disclosure must be approved by the Departmental Secretary or Chief Executive - use the drop down list (at right of cell) to indicate whether this has been completed" sqref="B7:F7" xr:uid="{00000000-0002-0000-0100-000000000000}">
      <formula1>$A$36:$A$37</formula1>
    </dataValidation>
    <dataValidation allowBlank="1" showInputMessage="1" showErrorMessage="1" prompt="This disclosure must be approved by another appropriate party (e.g. Audit and Risk Committee member, Board Chair or Chief Financial Officer)_x000a__x000a_Use this cell to indicate who has approved the disclosure" sqref="B8:F8" xr:uid="{00000000-0002-0000-0100-000001000000}"/>
    <dataValidation allowBlank="1" showInputMessage="1" showErrorMessage="1" prompt="Headings on following tabs will pre populate with what you enter here" sqref="B2:F2" xr:uid="{00000000-0002-0000-0100-000002000000}"/>
    <dataValidation allowBlank="1" showInputMessage="1" showErrorMessage="1" prompt="Headings on following tabs will pre populate with what you enter here_x000a__x000a_Create a new workbook for a new Departmental Secretary or Chief Executive" sqref="B3:F3" xr:uid="{00000000-0002-0000-0100-000003000000}"/>
    <dataValidation allowBlank="1" showInputMessage="1" showErrorMessage="1" prompt="Headings on following tabs will pre populate with what you enter here_x000a__x000a_Update if a shorter or different period is covered" sqref="B4:F5" xr:uid="{00000000-0002-0000-0100-000004000000}"/>
    <dataValidation allowBlank="1" showInputMessage="1" showErrorMessage="1" prompt="Totals should accurately sum the content of tables but this may be affected by input method - e.g. hidden or inappropriate data._x000a__x000a_Agencies must confirm the accuracy of their data and totals._x000a__x000a_This cell updates automatically as each worksheet is checked." sqref="B6:F6" xr:uid="{00000000-0002-0000-0100-000005000000}"/>
  </dataValidations>
  <printOptions gridLines="1"/>
  <pageMargins left="0.70866141732283472" right="0.70866141732283472" top="0.74803149606299213" bottom="0.74803149606299213" header="0.31496062992125984" footer="0.31496062992125984"/>
  <pageSetup paperSize="9" scale="90" orientation="landscape" r:id="rId1"/>
  <headerFooter alignWithMargins="0">
    <oddHeader>&amp;C&amp;"Segoe UI Semibold"&amp;11&amp;K000000 UNCLASSIFIED&amp;1#_x000D_</oddHeader>
    <oddFooter>&amp;LCE Expense Disclosure Workbook 2018&amp;C_x000D_&amp;1#&amp;"Segoe UI Semibold"&amp;11&amp;K000000 UNCLASSIFIED&amp;RWorksheet - Summary and sign-off</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pageSetUpPr fitToPage="1"/>
  </sheetPr>
  <dimension ref="A1:M201"/>
  <sheetViews>
    <sheetView zoomScaleNormal="100" workbookViewId="0">
      <selection sqref="A1:E1"/>
    </sheetView>
  </sheetViews>
  <sheetFormatPr defaultColWidth="0" defaultRowHeight="12.75" zeroHeight="1" x14ac:dyDescent="0.2"/>
  <cols>
    <col min="1" max="1" width="35.7109375" customWidth="1"/>
    <col min="2" max="2" width="14.28515625" customWidth="1"/>
    <col min="3" max="3" width="71.42578125" customWidth="1"/>
    <col min="4" max="4" width="50" customWidth="1"/>
    <col min="5" max="5" width="21.42578125" customWidth="1"/>
    <col min="6" max="6" width="37.5703125" customWidth="1"/>
    <col min="7" max="9" width="9.140625" hidden="1" customWidth="1"/>
    <col min="10" max="13" width="0" hidden="1" customWidth="1"/>
    <col min="14" max="16384" width="9.140625" hidden="1"/>
  </cols>
  <sheetData>
    <row r="1" spans="1:6" ht="26.25" customHeight="1" x14ac:dyDescent="0.2">
      <c r="A1" s="122" t="s">
        <v>63</v>
      </c>
      <c r="B1" s="122"/>
      <c r="C1" s="122"/>
      <c r="D1" s="122"/>
      <c r="E1" s="122"/>
      <c r="F1" s="17"/>
    </row>
    <row r="2" spans="1:6" ht="21" customHeight="1" x14ac:dyDescent="0.2">
      <c r="A2" s="3" t="s">
        <v>64</v>
      </c>
      <c r="B2" s="125" t="str">
        <f>'Summary and sign-off'!B2:F2</f>
        <v>Ministry of Foreign Affairs and Trade</v>
      </c>
      <c r="C2" s="125"/>
      <c r="D2" s="125"/>
      <c r="E2" s="125"/>
      <c r="F2" s="17"/>
    </row>
    <row r="3" spans="1:6" ht="31.5" x14ac:dyDescent="0.2">
      <c r="A3" s="3" t="s">
        <v>65</v>
      </c>
      <c r="B3" s="125" t="str">
        <f>'Summary and sign-off'!B3:F3</f>
        <v>Bede Corry</v>
      </c>
      <c r="C3" s="125"/>
      <c r="D3" s="125"/>
      <c r="E3" s="125"/>
      <c r="F3" s="17"/>
    </row>
    <row r="4" spans="1:6" ht="21" customHeight="1" x14ac:dyDescent="0.2">
      <c r="A4" s="3" t="s">
        <v>66</v>
      </c>
      <c r="B4" s="125">
        <f>'Summary and sign-off'!B4:F4</f>
        <v>45839</v>
      </c>
      <c r="C4" s="125"/>
      <c r="D4" s="125"/>
      <c r="E4" s="125"/>
      <c r="F4" s="17"/>
    </row>
    <row r="5" spans="1:6" ht="21" customHeight="1" x14ac:dyDescent="0.2">
      <c r="A5" s="3" t="s">
        <v>67</v>
      </c>
      <c r="B5" s="125">
        <f>'Summary and sign-off'!B5:F5</f>
        <v>46203</v>
      </c>
      <c r="C5" s="125"/>
      <c r="D5" s="125"/>
      <c r="E5" s="125"/>
      <c r="F5" s="17"/>
    </row>
    <row r="6" spans="1:6" ht="21" customHeight="1" x14ac:dyDescent="0.2">
      <c r="A6" s="3" t="s">
        <v>68</v>
      </c>
      <c r="B6" s="126" t="s">
        <v>35</v>
      </c>
      <c r="C6" s="126"/>
      <c r="D6" s="126"/>
      <c r="E6" s="126"/>
      <c r="F6" s="17"/>
    </row>
    <row r="7" spans="1:6" ht="21" customHeight="1" x14ac:dyDescent="0.2">
      <c r="A7" s="3" t="s">
        <v>9</v>
      </c>
      <c r="B7" s="126" t="s">
        <v>37</v>
      </c>
      <c r="C7" s="126"/>
      <c r="D7" s="126"/>
      <c r="E7" s="126"/>
      <c r="F7" s="17"/>
    </row>
    <row r="8" spans="1:6" ht="36" customHeight="1" x14ac:dyDescent="0.2">
      <c r="A8" s="133" t="s">
        <v>69</v>
      </c>
      <c r="B8" s="121"/>
      <c r="C8" s="121"/>
      <c r="D8" s="121"/>
      <c r="E8" s="121"/>
      <c r="F8" s="19"/>
    </row>
    <row r="9" spans="1:6" ht="36" customHeight="1" x14ac:dyDescent="0.2">
      <c r="A9" s="134" t="s">
        <v>70</v>
      </c>
      <c r="B9" s="135"/>
      <c r="C9" s="135"/>
      <c r="D9" s="135"/>
      <c r="E9" s="135"/>
      <c r="F9" s="19"/>
    </row>
    <row r="10" spans="1:6" ht="24.75" customHeight="1" x14ac:dyDescent="0.2">
      <c r="A10" s="132" t="s">
        <v>71</v>
      </c>
      <c r="B10" s="136"/>
      <c r="C10" s="132"/>
      <c r="D10" s="132"/>
      <c r="E10" s="132"/>
      <c r="F10" s="29"/>
    </row>
    <row r="11" spans="1:6" ht="28.5" customHeight="1" x14ac:dyDescent="0.2">
      <c r="A11" s="24" t="s">
        <v>72</v>
      </c>
      <c r="B11" s="24" t="s">
        <v>73</v>
      </c>
      <c r="C11" s="24" t="s">
        <v>74</v>
      </c>
      <c r="D11" s="24" t="s">
        <v>75</v>
      </c>
      <c r="E11" s="24" t="s">
        <v>76</v>
      </c>
      <c r="F11" s="30"/>
    </row>
    <row r="12" spans="1:6" s="2" customFormat="1" ht="12" customHeight="1" x14ac:dyDescent="0.2">
      <c r="A12" s="100"/>
      <c r="B12" s="101"/>
      <c r="C12" s="102"/>
      <c r="D12" s="102"/>
      <c r="E12" s="103"/>
      <c r="F12" s="1"/>
    </row>
    <row r="13" spans="1:6" s="2" customFormat="1" ht="12" customHeight="1" x14ac:dyDescent="0.2">
      <c r="A13" s="100" t="s">
        <v>241</v>
      </c>
      <c r="B13" s="101"/>
      <c r="C13" s="118" t="s">
        <v>139</v>
      </c>
      <c r="D13" s="102"/>
      <c r="E13" s="103" t="s">
        <v>77</v>
      </c>
      <c r="F13" s="1"/>
    </row>
    <row r="14" spans="1:6" s="2" customFormat="1" ht="12" customHeight="1" x14ac:dyDescent="0.2">
      <c r="A14" s="100"/>
      <c r="B14" s="101">
        <v>8615.7000000000007</v>
      </c>
      <c r="C14" s="102"/>
      <c r="D14" s="102" t="s">
        <v>78</v>
      </c>
      <c r="E14" s="103"/>
      <c r="F14" s="1"/>
    </row>
    <row r="15" spans="1:6" s="2" customFormat="1" ht="12" customHeight="1" x14ac:dyDescent="0.2">
      <c r="A15" s="100"/>
      <c r="B15" s="101">
        <v>40.35</v>
      </c>
      <c r="C15" s="102"/>
      <c r="D15" s="102" t="s">
        <v>80</v>
      </c>
      <c r="E15" s="103"/>
      <c r="F15" s="1"/>
    </row>
    <row r="16" spans="1:6" s="2" customFormat="1" ht="12" customHeight="1" x14ac:dyDescent="0.2">
      <c r="A16" s="100"/>
      <c r="B16" s="101">
        <v>727.78</v>
      </c>
      <c r="C16" s="102"/>
      <c r="D16" s="102" t="s">
        <v>79</v>
      </c>
      <c r="E16" s="103"/>
      <c r="F16" s="1"/>
    </row>
    <row r="17" spans="1:6" s="2" customFormat="1" ht="12" customHeight="1" x14ac:dyDescent="0.2">
      <c r="A17" s="100"/>
      <c r="B17" s="101">
        <v>35.479999999999997</v>
      </c>
      <c r="C17" s="102"/>
      <c r="D17" s="102" t="s">
        <v>81</v>
      </c>
      <c r="E17" s="103"/>
      <c r="F17" s="1"/>
    </row>
    <row r="18" spans="1:6" s="2" customFormat="1" ht="12" customHeight="1" x14ac:dyDescent="0.2">
      <c r="A18" s="100"/>
      <c r="B18" s="101"/>
      <c r="C18" s="102"/>
      <c r="D18" s="102"/>
      <c r="E18" s="103"/>
      <c r="F18" s="1"/>
    </row>
    <row r="19" spans="1:6" s="2" customFormat="1" ht="12" customHeight="1" x14ac:dyDescent="0.2">
      <c r="A19" s="100" t="s">
        <v>242</v>
      </c>
      <c r="B19" s="101"/>
      <c r="C19" s="118" t="s">
        <v>251</v>
      </c>
      <c r="D19" s="102"/>
      <c r="E19" s="103" t="s">
        <v>82</v>
      </c>
      <c r="F19" s="1"/>
    </row>
    <row r="20" spans="1:6" s="2" customFormat="1" ht="12" customHeight="1" x14ac:dyDescent="0.2">
      <c r="A20" s="100"/>
      <c r="B20" s="101">
        <v>13882.58</v>
      </c>
      <c r="C20" s="102"/>
      <c r="D20" s="102" t="s">
        <v>78</v>
      </c>
      <c r="E20" s="103"/>
      <c r="F20" s="1"/>
    </row>
    <row r="21" spans="1:6" s="2" customFormat="1" ht="12" customHeight="1" x14ac:dyDescent="0.2">
      <c r="A21" s="100"/>
      <c r="B21" s="101">
        <v>41.48</v>
      </c>
      <c r="C21" s="102"/>
      <c r="D21" s="102" t="s">
        <v>80</v>
      </c>
      <c r="E21" s="103"/>
      <c r="F21" s="1"/>
    </row>
    <row r="22" spans="1:6" s="2" customFormat="1" ht="12" customHeight="1" x14ac:dyDescent="0.2">
      <c r="A22" s="100"/>
      <c r="B22" s="101">
        <v>75.33</v>
      </c>
      <c r="C22" s="102"/>
      <c r="D22" s="102" t="s">
        <v>151</v>
      </c>
      <c r="E22" s="103"/>
      <c r="F22" s="1"/>
    </row>
    <row r="23" spans="1:6" s="2" customFormat="1" ht="12" customHeight="1" x14ac:dyDescent="0.2">
      <c r="A23" s="100"/>
      <c r="B23" s="101">
        <v>18.25</v>
      </c>
      <c r="C23" s="102"/>
      <c r="D23" s="102" t="s">
        <v>255</v>
      </c>
      <c r="E23" s="103"/>
      <c r="F23" s="1"/>
    </row>
    <row r="24" spans="1:6" s="2" customFormat="1" ht="12" customHeight="1" x14ac:dyDescent="0.2">
      <c r="A24" s="100"/>
      <c r="B24" s="101">
        <v>2183.3000000000002</v>
      </c>
      <c r="C24" s="102"/>
      <c r="D24" s="102" t="s">
        <v>83</v>
      </c>
      <c r="E24" s="103"/>
      <c r="F24" s="1"/>
    </row>
    <row r="25" spans="1:6" s="2" customFormat="1" ht="12" customHeight="1" x14ac:dyDescent="0.2">
      <c r="A25" s="100"/>
      <c r="B25" s="101">
        <v>38.5</v>
      </c>
      <c r="C25" s="102"/>
      <c r="D25" s="102" t="s">
        <v>81</v>
      </c>
      <c r="E25" s="103"/>
      <c r="F25" s="1"/>
    </row>
    <row r="26" spans="1:6" s="2" customFormat="1" ht="12" customHeight="1" x14ac:dyDescent="0.2">
      <c r="A26" s="100"/>
      <c r="B26" s="114"/>
      <c r="C26" s="102"/>
      <c r="D26" s="102"/>
      <c r="E26" s="103"/>
      <c r="F26" s="1"/>
    </row>
    <row r="27" spans="1:6" s="2" customFormat="1" ht="33.75" customHeight="1" x14ac:dyDescent="0.2">
      <c r="A27" s="100" t="s">
        <v>84</v>
      </c>
      <c r="B27" s="101"/>
      <c r="C27" s="118" t="s">
        <v>245</v>
      </c>
      <c r="D27" s="102"/>
      <c r="E27" s="103" t="s">
        <v>244</v>
      </c>
      <c r="F27" s="1"/>
    </row>
    <row r="28" spans="1:6" s="2" customFormat="1" ht="12" customHeight="1" x14ac:dyDescent="0.2">
      <c r="A28" s="100"/>
      <c r="B28" s="101">
        <v>10921.39</v>
      </c>
      <c r="C28" s="102"/>
      <c r="D28" s="102" t="s">
        <v>78</v>
      </c>
      <c r="E28" s="103"/>
      <c r="F28" s="1"/>
    </row>
    <row r="29" spans="1:6" s="2" customFormat="1" ht="13.5" customHeight="1" x14ac:dyDescent="0.2">
      <c r="A29" s="100"/>
      <c r="B29" s="101">
        <v>38.35</v>
      </c>
      <c r="C29" s="102"/>
      <c r="D29" s="102" t="s">
        <v>80</v>
      </c>
      <c r="E29" s="103"/>
      <c r="F29" s="1"/>
    </row>
    <row r="30" spans="1:6" s="2" customFormat="1" ht="13.5" customHeight="1" x14ac:dyDescent="0.2">
      <c r="A30" s="100"/>
      <c r="B30" s="101">
        <v>300.08</v>
      </c>
      <c r="C30" s="102"/>
      <c r="D30" s="102" t="s">
        <v>144</v>
      </c>
      <c r="E30" s="103" t="s">
        <v>90</v>
      </c>
      <c r="F30" s="1"/>
    </row>
    <row r="31" spans="1:6" s="2" customFormat="1" ht="13.5" customHeight="1" x14ac:dyDescent="0.2">
      <c r="A31" s="115"/>
      <c r="B31" s="101">
        <v>946.19</v>
      </c>
      <c r="C31" s="102"/>
      <c r="D31" s="102" t="s">
        <v>79</v>
      </c>
      <c r="E31" s="103" t="s">
        <v>177</v>
      </c>
      <c r="F31" s="1"/>
    </row>
    <row r="32" spans="1:6" s="2" customFormat="1" ht="13.5" customHeight="1" x14ac:dyDescent="0.2">
      <c r="A32" s="100"/>
      <c r="B32" s="101">
        <v>20.010000000000002</v>
      </c>
      <c r="C32" s="102"/>
      <c r="D32" s="102" t="s">
        <v>150</v>
      </c>
      <c r="E32" s="103" t="s">
        <v>175</v>
      </c>
      <c r="F32" s="1"/>
    </row>
    <row r="33" spans="1:6" s="2" customFormat="1" ht="13.5" customHeight="1" x14ac:dyDescent="0.2">
      <c r="A33" s="115"/>
      <c r="B33" s="101">
        <v>726.75</v>
      </c>
      <c r="C33" s="102"/>
      <c r="D33" s="102" t="s">
        <v>79</v>
      </c>
      <c r="E33" s="103" t="s">
        <v>175</v>
      </c>
      <c r="F33" s="1"/>
    </row>
    <row r="34" spans="1:6" s="2" customFormat="1" ht="13.5" customHeight="1" x14ac:dyDescent="0.2">
      <c r="A34" s="100"/>
      <c r="B34" s="101">
        <v>52.26</v>
      </c>
      <c r="C34" s="102"/>
      <c r="D34" s="102" t="s">
        <v>81</v>
      </c>
      <c r="E34" s="103"/>
      <c r="F34" s="1"/>
    </row>
    <row r="35" spans="1:6" s="2" customFormat="1" x14ac:dyDescent="0.2">
      <c r="A35" s="100"/>
      <c r="B35" s="101"/>
      <c r="C35" s="102"/>
      <c r="D35" s="102"/>
      <c r="E35" s="103"/>
      <c r="F35" s="1"/>
    </row>
    <row r="36" spans="1:6" s="2" customFormat="1" x14ac:dyDescent="0.2">
      <c r="A36" s="113">
        <v>45984</v>
      </c>
      <c r="B36" s="101"/>
      <c r="C36" s="118" t="s">
        <v>179</v>
      </c>
      <c r="D36" s="102"/>
      <c r="E36" s="103" t="s">
        <v>85</v>
      </c>
      <c r="F36" s="1"/>
    </row>
    <row r="37" spans="1:6" s="2" customFormat="1" x14ac:dyDescent="0.2">
      <c r="A37" s="100"/>
      <c r="B37" s="101">
        <v>5252.33</v>
      </c>
      <c r="C37" s="102"/>
      <c r="D37" s="102" t="s">
        <v>78</v>
      </c>
      <c r="E37" s="103"/>
      <c r="F37" s="1"/>
    </row>
    <row r="38" spans="1:6" s="2" customFormat="1" x14ac:dyDescent="0.2">
      <c r="A38" s="100"/>
      <c r="B38" s="101">
        <v>38.159999999999997</v>
      </c>
      <c r="C38" s="102"/>
      <c r="D38" s="102" t="s">
        <v>80</v>
      </c>
      <c r="E38" s="103"/>
      <c r="F38" s="1"/>
    </row>
    <row r="39" spans="1:6" s="2" customFormat="1" x14ac:dyDescent="0.2">
      <c r="A39" s="100"/>
      <c r="B39" s="101">
        <v>1291.43</v>
      </c>
      <c r="C39" s="102"/>
      <c r="D39" s="102" t="s">
        <v>145</v>
      </c>
      <c r="E39" s="103"/>
      <c r="F39" s="1"/>
    </row>
    <row r="40" spans="1:6" s="2" customFormat="1" ht="12.75" customHeight="1" x14ac:dyDescent="0.2">
      <c r="A40" s="100"/>
      <c r="B40" s="101">
        <v>36.01</v>
      </c>
      <c r="C40" s="102"/>
      <c r="D40" s="102" t="s">
        <v>81</v>
      </c>
      <c r="E40" s="103"/>
      <c r="F40" s="1"/>
    </row>
    <row r="41" spans="1:6" s="2" customFormat="1" x14ac:dyDescent="0.2">
      <c r="A41" s="104"/>
      <c r="B41" s="114"/>
      <c r="C41" s="102"/>
      <c r="D41" s="102"/>
      <c r="E41" s="103"/>
      <c r="F41" s="1"/>
    </row>
    <row r="42" spans="1:6" s="2" customFormat="1" x14ac:dyDescent="0.2">
      <c r="A42" s="104" t="s">
        <v>178</v>
      </c>
      <c r="B42" s="114"/>
      <c r="C42" s="118" t="s">
        <v>180</v>
      </c>
      <c r="D42" s="102"/>
      <c r="E42" s="103" t="s">
        <v>181</v>
      </c>
      <c r="F42" s="1"/>
    </row>
    <row r="43" spans="1:6" s="2" customFormat="1" x14ac:dyDescent="0.2">
      <c r="A43" s="104"/>
      <c r="B43" s="101">
        <v>19523.23</v>
      </c>
      <c r="C43" s="102"/>
      <c r="D43" s="102" t="s">
        <v>78</v>
      </c>
      <c r="E43" s="103"/>
      <c r="F43" s="1"/>
    </row>
    <row r="44" spans="1:6" s="2" customFormat="1" x14ac:dyDescent="0.2">
      <c r="A44" s="116"/>
      <c r="B44" s="101">
        <v>45.3</v>
      </c>
      <c r="C44" s="102"/>
      <c r="D44" s="102" t="s">
        <v>80</v>
      </c>
      <c r="E44" s="103"/>
      <c r="F44" s="1"/>
    </row>
    <row r="45" spans="1:6" s="2" customFormat="1" x14ac:dyDescent="0.2">
      <c r="A45" s="113"/>
      <c r="B45" s="101">
        <v>2281.16</v>
      </c>
      <c r="C45" s="102"/>
      <c r="D45" s="102" t="s">
        <v>189</v>
      </c>
      <c r="E45" s="103" t="s">
        <v>181</v>
      </c>
      <c r="F45" s="1"/>
    </row>
    <row r="46" spans="1:6" s="2" customFormat="1" x14ac:dyDescent="0.2">
      <c r="A46" s="116"/>
      <c r="B46" s="101">
        <v>50.78</v>
      </c>
      <c r="C46" s="102"/>
      <c r="D46" s="102" t="s">
        <v>151</v>
      </c>
      <c r="E46" s="103" t="s">
        <v>181</v>
      </c>
      <c r="F46" s="1"/>
    </row>
    <row r="47" spans="1:6" s="2" customFormat="1" x14ac:dyDescent="0.2">
      <c r="A47" s="116"/>
      <c r="B47" s="101">
        <v>39.22</v>
      </c>
      <c r="C47" s="102"/>
      <c r="D47" s="102" t="s">
        <v>81</v>
      </c>
      <c r="E47" s="103"/>
      <c r="F47" s="1"/>
    </row>
    <row r="48" spans="1:6" s="2" customFormat="1" x14ac:dyDescent="0.2">
      <c r="A48" s="104"/>
      <c r="B48" s="114"/>
      <c r="C48" s="102"/>
      <c r="D48" s="102"/>
      <c r="E48" s="103"/>
      <c r="F48" s="1"/>
    </row>
    <row r="49" spans="1:6" s="2" customFormat="1" hidden="1" x14ac:dyDescent="0.2">
      <c r="A49" s="104"/>
      <c r="B49" s="114"/>
      <c r="C49" s="102"/>
      <c r="D49" s="102"/>
      <c r="E49" s="103"/>
      <c r="F49" s="1"/>
    </row>
    <row r="50" spans="1:6" s="2" customFormat="1" ht="25.5" x14ac:dyDescent="0.2">
      <c r="A50" s="104" t="s">
        <v>184</v>
      </c>
      <c r="B50" s="114"/>
      <c r="C50" s="118" t="s">
        <v>185</v>
      </c>
      <c r="D50" s="102"/>
      <c r="E50" s="103" t="s">
        <v>188</v>
      </c>
      <c r="F50" s="1"/>
    </row>
    <row r="51" spans="1:6" s="2" customFormat="1" x14ac:dyDescent="0.2">
      <c r="A51" s="104"/>
      <c r="B51" s="119">
        <v>3441.39</v>
      </c>
      <c r="C51" s="102"/>
      <c r="D51" s="102" t="s">
        <v>78</v>
      </c>
      <c r="E51" s="103"/>
      <c r="F51" s="1"/>
    </row>
    <row r="52" spans="1:6" s="2" customFormat="1" x14ac:dyDescent="0.2">
      <c r="A52" s="104"/>
      <c r="B52" s="101">
        <v>38.35</v>
      </c>
      <c r="C52" s="102"/>
      <c r="D52" s="102" t="s">
        <v>80</v>
      </c>
      <c r="E52" s="103"/>
      <c r="F52" s="1"/>
    </row>
    <row r="53" spans="1:6" s="2" customFormat="1" x14ac:dyDescent="0.2">
      <c r="A53" s="116"/>
      <c r="B53" s="101">
        <v>32.5</v>
      </c>
      <c r="C53" s="102"/>
      <c r="D53" s="102" t="s">
        <v>192</v>
      </c>
      <c r="E53" s="103"/>
      <c r="F53" s="1"/>
    </row>
    <row r="54" spans="1:6" s="2" customFormat="1" x14ac:dyDescent="0.2">
      <c r="A54" s="116"/>
      <c r="B54" s="101">
        <v>11.23</v>
      </c>
      <c r="C54" s="102"/>
      <c r="D54" s="102" t="s">
        <v>193</v>
      </c>
      <c r="E54" s="103"/>
      <c r="F54" s="1"/>
    </row>
    <row r="55" spans="1:6" s="2" customFormat="1" x14ac:dyDescent="0.2">
      <c r="A55" s="104"/>
      <c r="B55" s="101">
        <v>670.18</v>
      </c>
      <c r="C55" s="102"/>
      <c r="D55" s="102" t="s">
        <v>79</v>
      </c>
      <c r="E55" s="103" t="s">
        <v>188</v>
      </c>
      <c r="F55" s="1"/>
    </row>
    <row r="56" spans="1:6" s="2" customFormat="1" x14ac:dyDescent="0.2">
      <c r="A56" s="117"/>
      <c r="B56" s="101">
        <v>18.309999999999999</v>
      </c>
      <c r="C56" s="102"/>
      <c r="D56" s="102" t="s">
        <v>150</v>
      </c>
      <c r="E56" s="103"/>
      <c r="F56" s="1"/>
    </row>
    <row r="57" spans="1:6" s="2" customFormat="1" x14ac:dyDescent="0.2">
      <c r="A57" s="117"/>
      <c r="B57" s="101">
        <v>353.23</v>
      </c>
      <c r="C57" s="102"/>
      <c r="D57" s="102" t="s">
        <v>186</v>
      </c>
      <c r="E57" s="103" t="s">
        <v>187</v>
      </c>
      <c r="F57" s="1"/>
    </row>
    <row r="58" spans="1:6" s="2" customFormat="1" x14ac:dyDescent="0.2">
      <c r="A58" s="104"/>
      <c r="B58" s="101">
        <v>37.299999999999997</v>
      </c>
      <c r="C58" s="102"/>
      <c r="D58" s="102" t="s">
        <v>81</v>
      </c>
      <c r="E58" s="103"/>
      <c r="F58" s="1"/>
    </row>
    <row r="59" spans="1:6" s="2" customFormat="1" x14ac:dyDescent="0.2">
      <c r="A59" s="104"/>
      <c r="B59" s="114"/>
      <c r="C59" s="102"/>
      <c r="D59" s="102"/>
      <c r="E59" s="103"/>
      <c r="F59" s="1"/>
    </row>
    <row r="60" spans="1:6" s="2" customFormat="1" ht="25.5" x14ac:dyDescent="0.2">
      <c r="A60" s="104" t="s">
        <v>214</v>
      </c>
      <c r="B60" s="114"/>
      <c r="C60" s="118" t="s">
        <v>237</v>
      </c>
      <c r="D60" s="102"/>
      <c r="E60" s="103" t="s">
        <v>181</v>
      </c>
      <c r="F60" s="1"/>
    </row>
    <row r="61" spans="1:6" s="2" customFormat="1" x14ac:dyDescent="0.2">
      <c r="A61" s="104"/>
      <c r="B61" s="101">
        <v>12331.55</v>
      </c>
      <c r="C61" s="102"/>
      <c r="D61" s="102" t="s">
        <v>78</v>
      </c>
      <c r="E61" s="103"/>
      <c r="F61" s="1"/>
    </row>
    <row r="62" spans="1:6" s="2" customFormat="1" x14ac:dyDescent="0.2">
      <c r="A62" s="104"/>
      <c r="B62" s="101">
        <v>37.479999999999997</v>
      </c>
      <c r="C62" s="102"/>
      <c r="D62" s="102" t="s">
        <v>80</v>
      </c>
      <c r="E62" s="103"/>
      <c r="F62" s="1"/>
    </row>
    <row r="63" spans="1:6" s="2" customFormat="1" x14ac:dyDescent="0.2">
      <c r="A63" s="104"/>
      <c r="B63" s="101">
        <v>160.16999999999999</v>
      </c>
      <c r="C63" s="102"/>
      <c r="D63" s="102" t="s">
        <v>192</v>
      </c>
      <c r="E63" s="103"/>
      <c r="F63" s="1"/>
    </row>
    <row r="64" spans="1:6" s="2" customFormat="1" x14ac:dyDescent="0.2">
      <c r="A64" s="104"/>
      <c r="B64" s="101">
        <v>42.71</v>
      </c>
      <c r="C64" s="102"/>
      <c r="D64" s="102" t="s">
        <v>193</v>
      </c>
      <c r="E64" s="103"/>
      <c r="F64" s="1"/>
    </row>
    <row r="65" spans="1:6" s="2" customFormat="1" x14ac:dyDescent="0.2">
      <c r="A65" s="104"/>
      <c r="B65" s="101">
        <v>2361.67</v>
      </c>
      <c r="C65" s="102"/>
      <c r="D65" s="102" t="s">
        <v>79</v>
      </c>
      <c r="E65" s="103"/>
      <c r="F65" s="1"/>
    </row>
    <row r="66" spans="1:6" s="2" customFormat="1" x14ac:dyDescent="0.2">
      <c r="A66" s="104"/>
      <c r="B66" s="101">
        <v>40.619999999999997</v>
      </c>
      <c r="C66" s="102"/>
      <c r="D66" s="102" t="s">
        <v>81</v>
      </c>
      <c r="E66" s="103"/>
      <c r="F66" s="1"/>
    </row>
    <row r="67" spans="1:6" s="2" customFormat="1" x14ac:dyDescent="0.2">
      <c r="A67" s="104"/>
      <c r="B67" s="114"/>
      <c r="C67" s="102"/>
      <c r="D67" s="102"/>
      <c r="E67" s="103"/>
      <c r="F67" s="1"/>
    </row>
    <row r="68" spans="1:6" s="2" customFormat="1" x14ac:dyDescent="0.2">
      <c r="A68" s="104" t="s">
        <v>211</v>
      </c>
      <c r="B68" s="114"/>
      <c r="C68" s="114" t="s">
        <v>227</v>
      </c>
      <c r="D68" s="102"/>
      <c r="E68" s="103" t="s">
        <v>219</v>
      </c>
      <c r="F68" s="1"/>
    </row>
    <row r="69" spans="1:6" s="2" customFormat="1" x14ac:dyDescent="0.2">
      <c r="A69" s="104"/>
      <c r="B69" s="101">
        <v>10493.22</v>
      </c>
      <c r="C69" s="102"/>
      <c r="D69" s="102" t="s">
        <v>78</v>
      </c>
      <c r="E69" s="103"/>
      <c r="F69" s="1"/>
    </row>
    <row r="70" spans="1:6" s="2" customFormat="1" x14ac:dyDescent="0.2">
      <c r="A70" s="104"/>
      <c r="B70" s="101">
        <v>47.57</v>
      </c>
      <c r="C70" s="102"/>
      <c r="D70" s="102" t="s">
        <v>80</v>
      </c>
      <c r="E70" s="103"/>
      <c r="F70" s="1"/>
    </row>
    <row r="71" spans="1:6" s="2" customFormat="1" x14ac:dyDescent="0.2">
      <c r="A71" s="104"/>
      <c r="B71" s="101">
        <v>676.82</v>
      </c>
      <c r="C71" s="102"/>
      <c r="D71" s="102" t="s">
        <v>79</v>
      </c>
      <c r="E71" s="103" t="s">
        <v>219</v>
      </c>
      <c r="F71" s="1"/>
    </row>
    <row r="72" spans="1:6" s="2" customFormat="1" x14ac:dyDescent="0.2">
      <c r="A72" s="104"/>
      <c r="B72" s="101">
        <v>40.53</v>
      </c>
      <c r="C72" s="102"/>
      <c r="D72" s="102" t="s">
        <v>81</v>
      </c>
      <c r="E72" s="103"/>
      <c r="F72" s="1"/>
    </row>
    <row r="73" spans="1:6" s="2" customFormat="1" x14ac:dyDescent="0.2">
      <c r="A73" s="104"/>
      <c r="B73" s="114"/>
      <c r="C73" s="102"/>
      <c r="D73" s="102"/>
      <c r="E73" s="103"/>
      <c r="F73" s="1"/>
    </row>
    <row r="74" spans="1:6" s="2" customFormat="1" x14ac:dyDescent="0.2">
      <c r="A74" s="104" t="s">
        <v>225</v>
      </c>
      <c r="B74" s="114"/>
      <c r="C74" s="114" t="s">
        <v>226</v>
      </c>
      <c r="D74" s="102"/>
      <c r="E74" s="103"/>
      <c r="F74" s="1"/>
    </row>
    <row r="75" spans="1:6" s="2" customFormat="1" x14ac:dyDescent="0.2">
      <c r="A75" s="104"/>
      <c r="B75" s="101">
        <v>7465.15</v>
      </c>
      <c r="C75" s="102"/>
      <c r="D75" s="102" t="s">
        <v>78</v>
      </c>
      <c r="E75" s="102" t="s">
        <v>229</v>
      </c>
      <c r="F75" s="1"/>
    </row>
    <row r="76" spans="1:6" s="2" customFormat="1" x14ac:dyDescent="0.2">
      <c r="A76" s="104"/>
      <c r="B76" s="101">
        <v>37.299999999999997</v>
      </c>
      <c r="C76" s="102"/>
      <c r="D76" s="102" t="s">
        <v>80</v>
      </c>
      <c r="E76" s="103"/>
      <c r="F76" s="1"/>
    </row>
    <row r="77" spans="1:6" s="2" customFormat="1" ht="12.75" customHeight="1" x14ac:dyDescent="0.2">
      <c r="A77" s="104"/>
      <c r="B77" s="101">
        <v>42.42</v>
      </c>
      <c r="C77" s="102"/>
      <c r="D77" s="102" t="s">
        <v>236</v>
      </c>
      <c r="E77" s="103"/>
      <c r="F77" s="1"/>
    </row>
    <row r="78" spans="1:6" s="2" customFormat="1" ht="15" customHeight="1" x14ac:dyDescent="0.2">
      <c r="A78" s="104"/>
      <c r="B78" s="101">
        <v>1707.24</v>
      </c>
      <c r="C78" s="102"/>
      <c r="D78" s="102" t="s">
        <v>83</v>
      </c>
      <c r="E78" s="103" t="s">
        <v>234</v>
      </c>
      <c r="F78" s="1"/>
    </row>
    <row r="79" spans="1:6" s="2" customFormat="1" x14ac:dyDescent="0.2">
      <c r="A79" s="104"/>
      <c r="B79" s="101">
        <v>978.91</v>
      </c>
      <c r="C79" s="102"/>
      <c r="D79" s="102" t="s">
        <v>228</v>
      </c>
      <c r="E79" s="103" t="s">
        <v>235</v>
      </c>
      <c r="F79" s="1"/>
    </row>
    <row r="80" spans="1:6" s="2" customFormat="1" x14ac:dyDescent="0.2">
      <c r="A80" s="104"/>
      <c r="B80" s="101">
        <v>57.3</v>
      </c>
      <c r="C80" s="102"/>
      <c r="D80" s="102" t="s">
        <v>81</v>
      </c>
      <c r="E80" s="103"/>
      <c r="F80" s="1"/>
    </row>
    <row r="81" spans="1:6" s="2" customFormat="1" x14ac:dyDescent="0.2">
      <c r="A81" s="104"/>
      <c r="B81" s="114"/>
      <c r="C81" s="102"/>
      <c r="D81" s="102"/>
      <c r="E81" s="103"/>
      <c r="F81" s="1"/>
    </row>
    <row r="82" spans="1:6" s="2" customFormat="1" hidden="1" x14ac:dyDescent="0.2">
      <c r="A82" s="87"/>
      <c r="B82" s="88"/>
      <c r="C82" s="89"/>
      <c r="D82" s="89"/>
      <c r="E82" s="90"/>
      <c r="F82" s="1"/>
    </row>
    <row r="83" spans="1:6" ht="19.5" customHeight="1" x14ac:dyDescent="0.2">
      <c r="A83" s="55" t="s">
        <v>86</v>
      </c>
      <c r="B83" s="56">
        <f>SUM(B12:B82)</f>
        <v>108344.55000000003</v>
      </c>
      <c r="C83" s="111" t="str">
        <f>IF(SUBTOTAL(3,B12:B82)=SUBTOTAL(103,B12:B82),'Summary and sign-off'!$A$48,'Summary and sign-off'!$A$49)</f>
        <v>Check - there are no hidden rows with data</v>
      </c>
      <c r="D83" s="120" t="str">
        <f>IF('Summary and sign-off'!F55='Summary and sign-off'!F54,'Summary and sign-off'!A51,'Summary and sign-off'!A50)</f>
        <v>Check - each entry provides sufficient information</v>
      </c>
      <c r="E83" s="120"/>
      <c r="F83" s="17"/>
    </row>
    <row r="84" spans="1:6" ht="10.5" customHeight="1" x14ac:dyDescent="0.2">
      <c r="A84" s="17"/>
      <c r="B84" s="19"/>
      <c r="C84" s="17"/>
      <c r="D84" s="17"/>
      <c r="E84" s="17"/>
      <c r="F84" s="17"/>
    </row>
    <row r="85" spans="1:6" ht="24.75" customHeight="1" x14ac:dyDescent="0.2">
      <c r="A85" s="132" t="s">
        <v>87</v>
      </c>
      <c r="B85" s="132"/>
      <c r="C85" s="132"/>
      <c r="D85" s="132"/>
      <c r="E85" s="132"/>
      <c r="F85" s="29"/>
    </row>
    <row r="86" spans="1:6" ht="32.450000000000003" customHeight="1" x14ac:dyDescent="0.2">
      <c r="A86" s="24" t="s">
        <v>72</v>
      </c>
      <c r="B86" s="24" t="s">
        <v>16</v>
      </c>
      <c r="C86" s="24" t="s">
        <v>88</v>
      </c>
      <c r="D86" s="24" t="s">
        <v>75</v>
      </c>
      <c r="E86" s="24" t="s">
        <v>76</v>
      </c>
      <c r="F86" s="30"/>
    </row>
    <row r="87" spans="1:6" s="2" customFormat="1" x14ac:dyDescent="0.2">
      <c r="A87" s="100"/>
      <c r="B87" s="101"/>
      <c r="C87" s="102"/>
      <c r="D87" s="102"/>
      <c r="E87" s="103"/>
      <c r="F87" s="1"/>
    </row>
    <row r="88" spans="1:6" s="2" customFormat="1" x14ac:dyDescent="0.2">
      <c r="A88" s="100" t="s">
        <v>173</v>
      </c>
      <c r="B88" s="101"/>
      <c r="C88" s="118" t="s">
        <v>174</v>
      </c>
      <c r="D88" s="102"/>
      <c r="E88" s="103"/>
      <c r="F88" s="1"/>
    </row>
    <row r="89" spans="1:6" s="2" customFormat="1" x14ac:dyDescent="0.2">
      <c r="A89" s="100"/>
      <c r="B89" s="101">
        <v>519.66999999999996</v>
      </c>
      <c r="C89" s="102"/>
      <c r="D89" s="102" t="s">
        <v>78</v>
      </c>
      <c r="E89" s="103"/>
      <c r="F89" s="1"/>
    </row>
    <row r="90" spans="1:6" s="2" customFormat="1" x14ac:dyDescent="0.2">
      <c r="A90" s="100"/>
      <c r="B90" s="101">
        <v>49.04</v>
      </c>
      <c r="C90" s="102"/>
      <c r="D90" s="102" t="s">
        <v>141</v>
      </c>
      <c r="E90" s="103" t="s">
        <v>140</v>
      </c>
      <c r="F90" s="1"/>
    </row>
    <row r="91" spans="1:6" s="2" customFormat="1" x14ac:dyDescent="0.2">
      <c r="A91" s="100"/>
      <c r="B91" s="101">
        <v>226.26</v>
      </c>
      <c r="C91" s="102"/>
      <c r="D91" s="102" t="s">
        <v>144</v>
      </c>
      <c r="E91" s="103" t="s">
        <v>90</v>
      </c>
      <c r="F91" s="1"/>
    </row>
    <row r="92" spans="1:6" s="2" customFormat="1" x14ac:dyDescent="0.2">
      <c r="A92" s="100"/>
      <c r="B92" s="101">
        <v>85.23</v>
      </c>
      <c r="C92" s="102"/>
      <c r="D92" s="102" t="s">
        <v>142</v>
      </c>
      <c r="E92" s="103" t="s">
        <v>90</v>
      </c>
      <c r="F92" s="1"/>
    </row>
    <row r="93" spans="1:6" s="2" customFormat="1" x14ac:dyDescent="0.2">
      <c r="A93" s="100"/>
      <c r="B93" s="101">
        <v>53.66</v>
      </c>
      <c r="C93" s="102"/>
      <c r="D93" s="102" t="s">
        <v>81</v>
      </c>
      <c r="E93" s="103" t="s">
        <v>140</v>
      </c>
      <c r="F93" s="1"/>
    </row>
    <row r="94" spans="1:6" s="2" customFormat="1" x14ac:dyDescent="0.2">
      <c r="A94" s="100"/>
      <c r="B94" s="101"/>
      <c r="C94" s="102"/>
      <c r="D94" s="102"/>
      <c r="E94" s="103"/>
      <c r="F94" s="1"/>
    </row>
    <row r="95" spans="1:6" s="2" customFormat="1" x14ac:dyDescent="0.2">
      <c r="A95" s="100" t="s">
        <v>89</v>
      </c>
      <c r="B95" s="101"/>
      <c r="C95" s="118" t="s">
        <v>248</v>
      </c>
      <c r="D95" s="102"/>
      <c r="E95" s="103" t="s">
        <v>90</v>
      </c>
      <c r="F95" s="1"/>
    </row>
    <row r="96" spans="1:6" s="2" customFormat="1" x14ac:dyDescent="0.2">
      <c r="A96" s="100"/>
      <c r="B96" s="101">
        <v>944.14</v>
      </c>
      <c r="C96" s="102"/>
      <c r="D96" s="102" t="s">
        <v>78</v>
      </c>
      <c r="E96" s="103"/>
      <c r="F96" s="1"/>
    </row>
    <row r="97" spans="1:6" s="2" customFormat="1" x14ac:dyDescent="0.2">
      <c r="A97" s="100"/>
      <c r="B97" s="101">
        <v>50.17</v>
      </c>
      <c r="C97" s="102"/>
      <c r="D97" s="102" t="s">
        <v>141</v>
      </c>
      <c r="E97" s="103" t="s">
        <v>140</v>
      </c>
      <c r="F97" s="1"/>
    </row>
    <row r="98" spans="1:6" s="2" customFormat="1" x14ac:dyDescent="0.2">
      <c r="A98" s="100"/>
      <c r="B98" s="101">
        <v>253.05</v>
      </c>
      <c r="C98" s="102"/>
      <c r="D98" s="102" t="s">
        <v>144</v>
      </c>
      <c r="E98" s="103" t="s">
        <v>90</v>
      </c>
      <c r="F98" s="1"/>
    </row>
    <row r="99" spans="1:6" s="2" customFormat="1" x14ac:dyDescent="0.2">
      <c r="A99" s="100"/>
      <c r="B99" s="101">
        <v>88.7</v>
      </c>
      <c r="C99" s="102"/>
      <c r="D99" s="102" t="s">
        <v>142</v>
      </c>
      <c r="E99" s="103" t="s">
        <v>90</v>
      </c>
      <c r="F99" s="1"/>
    </row>
    <row r="100" spans="1:6" s="2" customFormat="1" x14ac:dyDescent="0.2">
      <c r="A100" s="100"/>
      <c r="B100" s="101">
        <v>86.7</v>
      </c>
      <c r="C100" s="102"/>
      <c r="D100" s="102" t="s">
        <v>143</v>
      </c>
      <c r="E100" s="103" t="s">
        <v>90</v>
      </c>
      <c r="F100" s="1"/>
    </row>
    <row r="101" spans="1:6" s="2" customFormat="1" x14ac:dyDescent="0.2">
      <c r="A101" s="100"/>
      <c r="B101" s="101">
        <v>64</v>
      </c>
      <c r="C101" s="102"/>
      <c r="D101" s="102" t="s">
        <v>81</v>
      </c>
      <c r="E101" s="103" t="s">
        <v>140</v>
      </c>
      <c r="F101" s="1"/>
    </row>
    <row r="102" spans="1:6" s="2" customFormat="1" x14ac:dyDescent="0.2">
      <c r="A102" s="100"/>
      <c r="B102" s="114"/>
      <c r="C102" s="102"/>
      <c r="D102" s="102"/>
      <c r="E102" s="103"/>
      <c r="F102" s="1"/>
    </row>
    <row r="103" spans="1:6" s="2" customFormat="1" x14ac:dyDescent="0.2">
      <c r="A103" s="100" t="s">
        <v>230</v>
      </c>
      <c r="B103" s="114"/>
      <c r="C103" s="118" t="s">
        <v>238</v>
      </c>
      <c r="D103" s="102"/>
      <c r="E103" s="103" t="s">
        <v>90</v>
      </c>
      <c r="F103" s="1"/>
    </row>
    <row r="104" spans="1:6" s="2" customFormat="1" x14ac:dyDescent="0.2">
      <c r="A104" s="100"/>
      <c r="B104" s="101">
        <v>369.82</v>
      </c>
      <c r="C104" s="102"/>
      <c r="D104" s="102" t="s">
        <v>78</v>
      </c>
      <c r="E104" s="103"/>
      <c r="F104" s="1"/>
    </row>
    <row r="105" spans="1:6" s="2" customFormat="1" x14ac:dyDescent="0.2">
      <c r="A105" s="100"/>
      <c r="B105" s="101">
        <v>39.22</v>
      </c>
      <c r="C105" s="102"/>
      <c r="D105" s="102" t="s">
        <v>141</v>
      </c>
      <c r="E105" s="103" t="s">
        <v>140</v>
      </c>
      <c r="F105" s="1"/>
    </row>
    <row r="106" spans="1:6" s="2" customFormat="1" x14ac:dyDescent="0.2">
      <c r="A106" s="100"/>
      <c r="B106" s="101">
        <v>155.74</v>
      </c>
      <c r="C106" s="102"/>
      <c r="D106" s="102" t="s">
        <v>144</v>
      </c>
      <c r="E106" s="103" t="s">
        <v>90</v>
      </c>
      <c r="F106" s="1"/>
    </row>
    <row r="107" spans="1:6" s="2" customFormat="1" ht="14.25" customHeight="1" x14ac:dyDescent="0.2">
      <c r="A107" s="100"/>
      <c r="B107" s="101">
        <v>90.43</v>
      </c>
      <c r="C107" s="102"/>
      <c r="D107" s="102" t="s">
        <v>142</v>
      </c>
      <c r="E107" s="103"/>
      <c r="F107" s="1"/>
    </row>
    <row r="108" spans="1:6" s="2" customFormat="1" ht="14.25" customHeight="1" x14ac:dyDescent="0.2">
      <c r="A108" s="100"/>
      <c r="B108" s="101">
        <v>15.39</v>
      </c>
      <c r="C108" s="102"/>
      <c r="D108" s="102" t="s">
        <v>247</v>
      </c>
      <c r="E108" s="103" t="s">
        <v>90</v>
      </c>
      <c r="F108" s="1"/>
    </row>
    <row r="109" spans="1:6" s="2" customFormat="1" x14ac:dyDescent="0.2">
      <c r="A109" s="100"/>
      <c r="B109" s="101">
        <v>87.04</v>
      </c>
      <c r="C109" s="102"/>
      <c r="D109" s="102" t="s">
        <v>143</v>
      </c>
      <c r="E109" s="103" t="s">
        <v>90</v>
      </c>
      <c r="F109" s="1"/>
    </row>
    <row r="110" spans="1:6" s="2" customFormat="1" x14ac:dyDescent="0.2">
      <c r="A110" s="100"/>
      <c r="B110" s="101">
        <v>51.39</v>
      </c>
      <c r="C110" s="102"/>
      <c r="D110" s="102" t="s">
        <v>81</v>
      </c>
      <c r="E110" s="103" t="s">
        <v>140</v>
      </c>
      <c r="F110" s="1"/>
    </row>
    <row r="111" spans="1:6" s="2" customFormat="1" x14ac:dyDescent="0.2">
      <c r="A111" s="100"/>
      <c r="B111" s="101"/>
      <c r="C111" s="102"/>
      <c r="D111" s="102"/>
      <c r="E111" s="103"/>
      <c r="F111" s="1"/>
    </row>
    <row r="112" spans="1:6" s="2" customFormat="1" hidden="1" x14ac:dyDescent="0.2">
      <c r="A112" s="91"/>
      <c r="B112" s="92"/>
      <c r="C112" s="93"/>
      <c r="D112" s="93"/>
      <c r="E112" s="94"/>
      <c r="F112" s="1"/>
    </row>
    <row r="113" spans="1:6" ht="19.5" customHeight="1" x14ac:dyDescent="0.2">
      <c r="A113" s="55" t="s">
        <v>91</v>
      </c>
      <c r="B113" s="56">
        <f>SUM(B87:B112)</f>
        <v>3229.6499999999992</v>
      </c>
      <c r="C113" s="111" t="str">
        <f>IF(SUBTOTAL(3,B87:B112)=SUBTOTAL(103,B87:B112),'Summary and sign-off'!$A$48,'Summary and sign-off'!$A$49)</f>
        <v>Check - there are no hidden rows with data</v>
      </c>
      <c r="D113" s="120" t="str">
        <f>IF('Summary and sign-off'!F56='Summary and sign-off'!F54,'Summary and sign-off'!A51,'Summary and sign-off'!A50)</f>
        <v>Check - each entry provides sufficient information</v>
      </c>
      <c r="E113" s="120"/>
      <c r="F113" s="17"/>
    </row>
    <row r="114" spans="1:6" ht="10.5" customHeight="1" x14ac:dyDescent="0.2">
      <c r="A114" s="17"/>
      <c r="B114" s="19"/>
      <c r="C114" s="17"/>
      <c r="D114" s="17"/>
      <c r="E114" s="17"/>
      <c r="F114" s="17"/>
    </row>
    <row r="115" spans="1:6" ht="24.75" customHeight="1" x14ac:dyDescent="0.2">
      <c r="A115" s="132" t="s">
        <v>92</v>
      </c>
      <c r="B115" s="132"/>
      <c r="C115" s="132"/>
      <c r="D115" s="132"/>
      <c r="E115" s="132"/>
      <c r="F115" s="17"/>
    </row>
    <row r="116" spans="1:6" ht="27" customHeight="1" x14ac:dyDescent="0.2">
      <c r="A116" s="24" t="s">
        <v>72</v>
      </c>
      <c r="B116" s="24" t="s">
        <v>16</v>
      </c>
      <c r="C116" s="24" t="s">
        <v>93</v>
      </c>
      <c r="D116" s="24" t="s">
        <v>94</v>
      </c>
      <c r="E116" s="24" t="s">
        <v>76</v>
      </c>
      <c r="F116" s="28"/>
    </row>
    <row r="117" spans="1:6" s="2" customFormat="1" x14ac:dyDescent="0.2">
      <c r="A117" s="112">
        <v>45841</v>
      </c>
      <c r="B117" s="101">
        <v>23.39</v>
      </c>
      <c r="C117" s="102" t="s">
        <v>148</v>
      </c>
      <c r="D117" s="102" t="s">
        <v>147</v>
      </c>
      <c r="E117" s="103" t="s">
        <v>140</v>
      </c>
      <c r="F117" s="1"/>
    </row>
    <row r="118" spans="1:6" s="2" customFormat="1" x14ac:dyDescent="0.2">
      <c r="A118" s="112">
        <v>45845</v>
      </c>
      <c r="B118" s="101">
        <v>14.78</v>
      </c>
      <c r="C118" s="102" t="s">
        <v>146</v>
      </c>
      <c r="D118" s="102" t="s">
        <v>147</v>
      </c>
      <c r="E118" s="103" t="s">
        <v>176</v>
      </c>
      <c r="F118" s="1"/>
    </row>
    <row r="119" spans="1:6" s="2" customFormat="1" x14ac:dyDescent="0.2">
      <c r="A119" s="112">
        <v>45845</v>
      </c>
      <c r="B119" s="101">
        <v>13.65</v>
      </c>
      <c r="C119" s="102" t="s">
        <v>146</v>
      </c>
      <c r="D119" s="102" t="s">
        <v>147</v>
      </c>
      <c r="E119" s="103" t="s">
        <v>176</v>
      </c>
      <c r="F119" s="1"/>
    </row>
    <row r="120" spans="1:6" s="2" customFormat="1" x14ac:dyDescent="0.2">
      <c r="A120" s="112">
        <v>45971</v>
      </c>
      <c r="B120" s="101">
        <v>14</v>
      </c>
      <c r="C120" s="102" t="s">
        <v>146</v>
      </c>
      <c r="D120" s="102" t="s">
        <v>147</v>
      </c>
      <c r="E120" s="103" t="s">
        <v>176</v>
      </c>
      <c r="F120" s="1"/>
    </row>
    <row r="121" spans="1:6" s="2" customFormat="1" x14ac:dyDescent="0.2">
      <c r="A121" s="112">
        <v>45971</v>
      </c>
      <c r="B121" s="101">
        <v>13.3</v>
      </c>
      <c r="C121" s="102" t="s">
        <v>146</v>
      </c>
      <c r="D121" s="102" t="s">
        <v>147</v>
      </c>
      <c r="E121" s="103" t="s">
        <v>176</v>
      </c>
      <c r="F121" s="1"/>
    </row>
    <row r="122" spans="1:6" s="2" customFormat="1" x14ac:dyDescent="0.2">
      <c r="A122" s="112">
        <v>45978</v>
      </c>
      <c r="B122" s="101">
        <v>15.57</v>
      </c>
      <c r="C122" s="102" t="s">
        <v>146</v>
      </c>
      <c r="D122" s="102" t="s">
        <v>147</v>
      </c>
      <c r="E122" s="103" t="s">
        <v>176</v>
      </c>
      <c r="F122" s="1"/>
    </row>
    <row r="123" spans="1:6" s="2" customFormat="1" x14ac:dyDescent="0.2">
      <c r="A123" s="112">
        <v>45994</v>
      </c>
      <c r="B123" s="101">
        <v>14.52</v>
      </c>
      <c r="C123" s="102" t="s">
        <v>182</v>
      </c>
      <c r="D123" s="102" t="s">
        <v>147</v>
      </c>
      <c r="E123" s="103" t="s">
        <v>176</v>
      </c>
      <c r="F123" s="1"/>
    </row>
    <row r="124" spans="1:6" s="2" customFormat="1" x14ac:dyDescent="0.2">
      <c r="A124" s="112">
        <v>46000</v>
      </c>
      <c r="B124" s="101">
        <v>13.65</v>
      </c>
      <c r="C124" s="102" t="s">
        <v>183</v>
      </c>
      <c r="D124" s="102" t="s">
        <v>147</v>
      </c>
      <c r="E124" s="103" t="s">
        <v>176</v>
      </c>
      <c r="F124" s="1"/>
    </row>
    <row r="125" spans="1:6" s="2" customFormat="1" x14ac:dyDescent="0.2">
      <c r="A125" s="112">
        <v>46001</v>
      </c>
      <c r="B125" s="101">
        <v>15.57</v>
      </c>
      <c r="C125" s="102" t="s">
        <v>146</v>
      </c>
      <c r="D125" s="102" t="s">
        <v>147</v>
      </c>
      <c r="E125" s="103" t="s">
        <v>176</v>
      </c>
      <c r="F125" s="1"/>
    </row>
    <row r="126" spans="1:6" s="2" customFormat="1" x14ac:dyDescent="0.2">
      <c r="A126" s="112">
        <v>46001</v>
      </c>
      <c r="B126" s="101">
        <v>13.48</v>
      </c>
      <c r="C126" s="102" t="s">
        <v>146</v>
      </c>
      <c r="D126" s="102" t="s">
        <v>147</v>
      </c>
      <c r="E126" s="103" t="s">
        <v>176</v>
      </c>
      <c r="F126" s="1"/>
    </row>
    <row r="127" spans="1:6" s="2" customFormat="1" x14ac:dyDescent="0.2">
      <c r="A127" s="112">
        <v>46050</v>
      </c>
      <c r="B127" s="101">
        <v>12.09</v>
      </c>
      <c r="C127" s="102" t="s">
        <v>146</v>
      </c>
      <c r="D127" s="102" t="s">
        <v>147</v>
      </c>
      <c r="E127" s="103" t="s">
        <v>176</v>
      </c>
      <c r="F127" s="1"/>
    </row>
    <row r="128" spans="1:6" s="2" customFormat="1" x14ac:dyDescent="0.2">
      <c r="A128" s="112">
        <v>46073</v>
      </c>
      <c r="B128" s="101">
        <v>12.78</v>
      </c>
      <c r="C128" s="102" t="s">
        <v>183</v>
      </c>
      <c r="D128" s="102" t="s">
        <v>147</v>
      </c>
      <c r="E128" s="103" t="s">
        <v>176</v>
      </c>
      <c r="F128" s="1"/>
    </row>
    <row r="129" spans="1:6" s="2" customFormat="1" x14ac:dyDescent="0.2">
      <c r="A129" s="112">
        <v>46161</v>
      </c>
      <c r="B129" s="101">
        <v>11.05</v>
      </c>
      <c r="C129" s="102" t="s">
        <v>222</v>
      </c>
      <c r="D129" s="102" t="s">
        <v>147</v>
      </c>
      <c r="E129" s="103" t="s">
        <v>176</v>
      </c>
      <c r="F129" s="1"/>
    </row>
    <row r="130" spans="1:6" s="2" customFormat="1" x14ac:dyDescent="0.2">
      <c r="A130" s="112">
        <v>46161</v>
      </c>
      <c r="B130" s="101">
        <v>8.4499999999999993</v>
      </c>
      <c r="C130" s="102" t="s">
        <v>220</v>
      </c>
      <c r="D130" s="102" t="s">
        <v>147</v>
      </c>
      <c r="E130" s="103" t="s">
        <v>176</v>
      </c>
      <c r="F130" s="1"/>
    </row>
    <row r="131" spans="1:6" s="2" customFormat="1" x14ac:dyDescent="0.2">
      <c r="A131" s="113">
        <v>46161</v>
      </c>
      <c r="B131" s="101">
        <v>8.4499999999999993</v>
      </c>
      <c r="C131" s="102" t="s">
        <v>221</v>
      </c>
      <c r="D131" s="102" t="s">
        <v>147</v>
      </c>
      <c r="E131" s="103" t="s">
        <v>176</v>
      </c>
      <c r="F131" s="1"/>
    </row>
    <row r="132" spans="1:6" s="2" customFormat="1" x14ac:dyDescent="0.2">
      <c r="A132" s="113">
        <v>46192</v>
      </c>
      <c r="B132" s="101">
        <v>13.31</v>
      </c>
      <c r="C132" s="102" t="s">
        <v>222</v>
      </c>
      <c r="D132" s="102" t="s">
        <v>147</v>
      </c>
      <c r="E132" s="103" t="s">
        <v>176</v>
      </c>
      <c r="F132" s="1"/>
    </row>
    <row r="133" spans="1:6" s="2" customFormat="1" x14ac:dyDescent="0.2">
      <c r="A133" s="113">
        <v>46192</v>
      </c>
      <c r="B133" s="101">
        <v>8.4499999999999993</v>
      </c>
      <c r="C133" s="102" t="s">
        <v>222</v>
      </c>
      <c r="D133" s="102" t="s">
        <v>147</v>
      </c>
      <c r="E133" s="103" t="s">
        <v>176</v>
      </c>
      <c r="F133" s="1"/>
    </row>
    <row r="134" spans="1:6" s="2" customFormat="1" x14ac:dyDescent="0.2">
      <c r="A134" s="113">
        <v>46197</v>
      </c>
      <c r="B134" s="101">
        <v>9.2200000000000006</v>
      </c>
      <c r="C134" s="102" t="s">
        <v>222</v>
      </c>
      <c r="D134" s="102" t="s">
        <v>147</v>
      </c>
      <c r="E134" s="103" t="s">
        <v>176</v>
      </c>
      <c r="F134" s="1"/>
    </row>
    <row r="135" spans="1:6" s="2" customFormat="1" x14ac:dyDescent="0.2">
      <c r="A135" s="113">
        <v>46199</v>
      </c>
      <c r="B135" s="101">
        <v>12.42</v>
      </c>
      <c r="C135" s="102" t="s">
        <v>222</v>
      </c>
      <c r="D135" s="102" t="s">
        <v>147</v>
      </c>
      <c r="E135" s="103" t="s">
        <v>176</v>
      </c>
      <c r="F135" s="1"/>
    </row>
    <row r="136" spans="1:6" s="2" customFormat="1" x14ac:dyDescent="0.2">
      <c r="A136" s="100"/>
      <c r="B136" s="101"/>
      <c r="C136" s="102"/>
      <c r="D136" s="102"/>
      <c r="E136" s="103"/>
      <c r="F136" s="1"/>
    </row>
    <row r="137" spans="1:6" s="2" customFormat="1" hidden="1" x14ac:dyDescent="0.2">
      <c r="A137" s="78"/>
      <c r="B137" s="79"/>
      <c r="C137" s="80"/>
      <c r="D137" s="80"/>
      <c r="E137" s="81"/>
      <c r="F137" s="1"/>
    </row>
    <row r="138" spans="1:6" ht="19.5" customHeight="1" x14ac:dyDescent="0.2">
      <c r="A138" s="55" t="s">
        <v>95</v>
      </c>
      <c r="B138" s="56">
        <f>SUM(B117:B137)</f>
        <v>248.12999999999997</v>
      </c>
      <c r="C138" s="111" t="str">
        <f>IF(SUBTOTAL(3,B118:B137)=SUBTOTAL(103,B118:B137),'Summary and sign-off'!$A$48,'Summary and sign-off'!$A$49)</f>
        <v>Check - there are no hidden rows with data</v>
      </c>
      <c r="D138" s="120" t="str">
        <f>IF('Summary and sign-off'!F57='Summary and sign-off'!F54,'Summary and sign-off'!A51,'Summary and sign-off'!A50)</f>
        <v>Check - each entry provides sufficient information</v>
      </c>
      <c r="E138" s="120"/>
      <c r="F138" s="17"/>
    </row>
    <row r="139" spans="1:6" ht="10.5" customHeight="1" x14ac:dyDescent="0.2">
      <c r="A139" s="17"/>
      <c r="B139" s="43"/>
      <c r="C139" s="19"/>
      <c r="D139" s="17"/>
      <c r="E139" s="17"/>
      <c r="F139" s="17"/>
    </row>
    <row r="140" spans="1:6" ht="34.5" customHeight="1" x14ac:dyDescent="0.2">
      <c r="A140" s="31" t="s">
        <v>96</v>
      </c>
      <c r="B140" s="44">
        <f>B83+B113+B138</f>
        <v>111822.33000000003</v>
      </c>
      <c r="C140" s="32"/>
      <c r="D140" s="32"/>
      <c r="E140" s="32"/>
      <c r="F140" s="17"/>
    </row>
    <row r="141" spans="1:6" x14ac:dyDescent="0.2">
      <c r="A141" s="17"/>
      <c r="B141" s="19"/>
      <c r="C141" s="17"/>
      <c r="D141" s="17"/>
      <c r="E141" s="17"/>
      <c r="F141" s="17"/>
    </row>
    <row r="142" spans="1:6" x14ac:dyDescent="0.2">
      <c r="A142" s="18" t="s">
        <v>27</v>
      </c>
      <c r="B142" s="19"/>
      <c r="C142" s="17"/>
      <c r="D142" s="17"/>
      <c r="E142" s="17"/>
      <c r="F142" s="17"/>
    </row>
    <row r="143" spans="1:6" ht="12.6" customHeight="1" x14ac:dyDescent="0.2">
      <c r="A143" s="20" t="s">
        <v>97</v>
      </c>
      <c r="F143" s="17"/>
    </row>
    <row r="144" spans="1:6" ht="12.95" customHeight="1" x14ac:dyDescent="0.2">
      <c r="A144" s="20" t="s">
        <v>98</v>
      </c>
      <c r="B144" s="17"/>
      <c r="D144" s="17"/>
      <c r="F144" s="17"/>
    </row>
    <row r="145" spans="1:6" x14ac:dyDescent="0.2">
      <c r="A145" s="20" t="s">
        <v>99</v>
      </c>
      <c r="F145" s="17"/>
    </row>
    <row r="146" spans="1:6" x14ac:dyDescent="0.2">
      <c r="A146" s="20" t="s">
        <v>33</v>
      </c>
      <c r="B146" s="19"/>
      <c r="C146" s="17"/>
      <c r="D146" s="17"/>
      <c r="E146" s="17"/>
      <c r="F146" s="17"/>
    </row>
    <row r="147" spans="1:6" ht="12.95" customHeight="1" x14ac:dyDescent="0.2">
      <c r="A147" s="20" t="s">
        <v>100</v>
      </c>
      <c r="B147" s="17"/>
      <c r="D147" s="17"/>
      <c r="F147" s="17"/>
    </row>
    <row r="148" spans="1:6" x14ac:dyDescent="0.2">
      <c r="A148" s="20" t="s">
        <v>101</v>
      </c>
      <c r="F148" s="17"/>
    </row>
    <row r="149" spans="1:6" x14ac:dyDescent="0.2">
      <c r="A149" s="20" t="s">
        <v>102</v>
      </c>
      <c r="B149" s="20"/>
      <c r="C149" s="20"/>
      <c r="D149" s="20"/>
      <c r="F149" s="17"/>
    </row>
    <row r="150" spans="1:6" x14ac:dyDescent="0.2">
      <c r="A150" s="26"/>
      <c r="B150" s="17"/>
      <c r="C150" s="17"/>
      <c r="D150" s="17"/>
      <c r="E150" s="17"/>
      <c r="F150" s="17"/>
    </row>
    <row r="151" spans="1:6" hidden="1" x14ac:dyDescent="0.2">
      <c r="A151" s="26"/>
      <c r="B151" s="17"/>
      <c r="C151" s="17"/>
      <c r="D151" s="17"/>
      <c r="E151" s="17"/>
      <c r="F151" s="17"/>
    </row>
    <row r="152" spans="1:6" x14ac:dyDescent="0.2"/>
    <row r="153" spans="1:6" x14ac:dyDescent="0.2"/>
    <row r="154" spans="1:6" x14ac:dyDescent="0.2"/>
    <row r="155" spans="1:6" x14ac:dyDescent="0.2"/>
    <row r="156" spans="1:6" ht="12.75" hidden="1" customHeight="1" x14ac:dyDescent="0.2"/>
    <row r="157" spans="1:6" x14ac:dyDescent="0.2"/>
    <row r="158" spans="1:6" x14ac:dyDescent="0.2"/>
    <row r="159" spans="1:6" hidden="1" x14ac:dyDescent="0.2">
      <c r="A159" s="26"/>
      <c r="B159" s="17"/>
      <c r="C159" s="17"/>
      <c r="D159" s="17"/>
      <c r="E159" s="17"/>
      <c r="F159" s="17"/>
    </row>
    <row r="160" spans="1:6" hidden="1" x14ac:dyDescent="0.2">
      <c r="A160" s="26"/>
      <c r="B160" s="17"/>
      <c r="C160" s="17"/>
      <c r="D160" s="17"/>
      <c r="E160" s="17"/>
      <c r="F160" s="17"/>
    </row>
    <row r="161" spans="1:6" hidden="1" x14ac:dyDescent="0.2">
      <c r="A161" s="26"/>
      <c r="B161" s="17"/>
      <c r="C161" s="17"/>
      <c r="D161" s="17"/>
      <c r="E161" s="17"/>
      <c r="F161" s="17"/>
    </row>
    <row r="162" spans="1:6" hidden="1" x14ac:dyDescent="0.2">
      <c r="A162" s="26"/>
      <c r="B162" s="17"/>
      <c r="C162" s="17"/>
      <c r="D162" s="17"/>
      <c r="E162" s="17"/>
      <c r="F162" s="17"/>
    </row>
    <row r="163" spans="1:6" hidden="1" x14ac:dyDescent="0.2">
      <c r="A163" s="26"/>
      <c r="B163" s="17"/>
      <c r="C163" s="17"/>
      <c r="D163" s="17"/>
      <c r="E163" s="17"/>
      <c r="F163" s="17"/>
    </row>
    <row r="164" spans="1:6" x14ac:dyDescent="0.2"/>
    <row r="165" spans="1:6" x14ac:dyDescent="0.2"/>
    <row r="166" spans="1:6" x14ac:dyDescent="0.2"/>
    <row r="167" spans="1:6" x14ac:dyDescent="0.2"/>
    <row r="168" spans="1:6" x14ac:dyDescent="0.2"/>
    <row r="169" spans="1:6" x14ac:dyDescent="0.2"/>
    <row r="170" spans="1:6" x14ac:dyDescent="0.2"/>
    <row r="171" spans="1:6" x14ac:dyDescent="0.2"/>
    <row r="172" spans="1:6" x14ac:dyDescent="0.2"/>
    <row r="173" spans="1:6" x14ac:dyDescent="0.2"/>
    <row r="174" spans="1:6" x14ac:dyDescent="0.2"/>
    <row r="175" spans="1:6" x14ac:dyDescent="0.2"/>
    <row r="176" spans="1:6" x14ac:dyDescent="0.2"/>
    <row r="177" x14ac:dyDescent="0.2"/>
    <row r="178" x14ac:dyDescent="0.2"/>
    <row r="179" x14ac:dyDescent="0.2"/>
    <row r="180" x14ac:dyDescent="0.2"/>
    <row r="181" x14ac:dyDescent="0.2"/>
    <row r="182" x14ac:dyDescent="0.2"/>
    <row r="183" x14ac:dyDescent="0.2"/>
    <row r="184" x14ac:dyDescent="0.2"/>
    <row r="185" x14ac:dyDescent="0.2"/>
    <row r="186" x14ac:dyDescent="0.2"/>
    <row r="187" x14ac:dyDescent="0.2"/>
    <row r="188" x14ac:dyDescent="0.2"/>
    <row r="189" x14ac:dyDescent="0.2"/>
    <row r="190" x14ac:dyDescent="0.2"/>
    <row r="191" x14ac:dyDescent="0.2"/>
    <row r="192" x14ac:dyDescent="0.2"/>
    <row r="193" x14ac:dyDescent="0.2"/>
    <row r="194" x14ac:dyDescent="0.2"/>
    <row r="195" x14ac:dyDescent="0.2"/>
    <row r="196" x14ac:dyDescent="0.2"/>
    <row r="197" x14ac:dyDescent="0.2"/>
    <row r="198" x14ac:dyDescent="0.2"/>
    <row r="199" x14ac:dyDescent="0.2"/>
    <row r="200" x14ac:dyDescent="0.2"/>
    <row r="201" x14ac:dyDescent="0.2"/>
  </sheetData>
  <sheetProtection formatCells="0" formatRows="0" insertColumns="0" insertRows="0" deleteRows="0"/>
  <mergeCells count="15">
    <mergeCell ref="B7:E7"/>
    <mergeCell ref="B5:E5"/>
    <mergeCell ref="D138:E138"/>
    <mergeCell ref="A1:E1"/>
    <mergeCell ref="A85:E85"/>
    <mergeCell ref="A115:E115"/>
    <mergeCell ref="B2:E2"/>
    <mergeCell ref="B3:E3"/>
    <mergeCell ref="B4:E4"/>
    <mergeCell ref="A8:E8"/>
    <mergeCell ref="A9:E9"/>
    <mergeCell ref="B6:E6"/>
    <mergeCell ref="D83:E83"/>
    <mergeCell ref="D113:E113"/>
    <mergeCell ref="A10:E10"/>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1:A112 A82 A118 A137 A12:A34 A87:A94" xr:uid="{00000000-0002-0000-02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16 A86 A11" xr:uid="{00000000-0002-0000-02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19:A136 A27:A35 A95:A110" xr:uid="{67A21C94-90C0-4AFE-B6AC-F64AD77E4F2B}">
      <formula1>$B$4</formula1>
      <formula2>$B$5</formula2>
    </dataValidation>
  </dataValidations>
  <pageMargins left="0.70866141732283472" right="0.70866141732283472" top="0.74803149606299213" bottom="0.74803149606299213" header="0.31496062992125984" footer="0.31496062992125984"/>
  <pageSetup paperSize="9" scale="69" fitToHeight="0" orientation="landscape" r:id="rId1"/>
  <headerFooter alignWithMargins="0">
    <oddHeader>&amp;C&amp;"Segoe UI Semibold"&amp;11&amp;K000000 UNCLASSIFIED&amp;1#_x000D_</oddHeader>
    <oddFooter>&amp;LCE Expense Disclosure Workbook 2018&amp;C_x000D_&amp;1#&amp;"Segoe UI Semibold"&amp;11&amp;K000000 UNCLASSIFIED&amp;RWorksheet - Travel</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2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200-000003000000}">
          <x14:formula1>
            <xm:f>'Summary and sign-off'!$A$29:$A$30</xm:f>
          </x14:formula1>
          <xm:sqref>B7:E7</xm:sqref>
        </x14:dataValidation>
        <x14:dataValidation type="decimal" operator="greaterThan" allowBlank="1" showInputMessage="1" showErrorMessage="1" error="This cell must contain a dollar figure" xr:uid="{00000000-0002-0000-0200-000004000000}">
          <x14:formula1>
            <xm:f>'Summary and sign-off'!$A$47</xm:f>
          </x14:formula1>
          <xm:sqref>B82 B118:B137 B12:B35 B87:B112</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pageSetUpPr fitToPage="1"/>
  </sheetPr>
  <dimension ref="A1:M40"/>
  <sheetViews>
    <sheetView zoomScale="85" zoomScaleNormal="85" workbookViewId="0">
      <selection sqref="A1:E1"/>
    </sheetView>
  </sheetViews>
  <sheetFormatPr defaultColWidth="0" defaultRowHeight="12.75" zeroHeight="1" x14ac:dyDescent="0.2"/>
  <cols>
    <col min="1" max="1" width="35.7109375" customWidth="1"/>
    <col min="2" max="2" width="14.28515625" customWidth="1"/>
    <col min="3" max="3" width="71.42578125" customWidth="1"/>
    <col min="4" max="4" width="50" customWidth="1"/>
    <col min="5" max="5" width="21.42578125" customWidth="1"/>
    <col min="6" max="6" width="36.85546875" customWidth="1"/>
    <col min="7" max="10" width="9.140625" hidden="1" customWidth="1"/>
    <col min="11" max="13" width="0" hidden="1" customWidth="1"/>
    <col min="14" max="16384" width="9.140625" hidden="1"/>
  </cols>
  <sheetData>
    <row r="1" spans="1:6" ht="26.25" customHeight="1" x14ac:dyDescent="0.2">
      <c r="A1" s="122" t="s">
        <v>63</v>
      </c>
      <c r="B1" s="122"/>
      <c r="C1" s="122"/>
      <c r="D1" s="122"/>
      <c r="E1" s="122"/>
    </row>
    <row r="2" spans="1:6" ht="21" customHeight="1" x14ac:dyDescent="0.2">
      <c r="A2" s="3" t="s">
        <v>64</v>
      </c>
      <c r="B2" s="125" t="str">
        <f>'Summary and sign-off'!B2:F2</f>
        <v>Ministry of Foreign Affairs and Trade</v>
      </c>
      <c r="C2" s="125"/>
      <c r="D2" s="125"/>
      <c r="E2" s="125"/>
    </row>
    <row r="3" spans="1:6" ht="31.5" x14ac:dyDescent="0.2">
      <c r="A3" s="3" t="s">
        <v>113</v>
      </c>
      <c r="B3" s="125" t="str">
        <f>'Summary and sign-off'!B3:F3</f>
        <v>Bede Corry</v>
      </c>
      <c r="C3" s="125"/>
      <c r="D3" s="125"/>
      <c r="E3" s="125"/>
    </row>
    <row r="4" spans="1:6" ht="21" customHeight="1" x14ac:dyDescent="0.2">
      <c r="A4" s="3" t="s">
        <v>66</v>
      </c>
      <c r="B4" s="125">
        <f>'Summary and sign-off'!B4:F4</f>
        <v>45839</v>
      </c>
      <c r="C4" s="125"/>
      <c r="D4" s="125"/>
      <c r="E4" s="125"/>
    </row>
    <row r="5" spans="1:6" ht="21" customHeight="1" x14ac:dyDescent="0.2">
      <c r="A5" s="3" t="s">
        <v>67</v>
      </c>
      <c r="B5" s="125">
        <f>'Summary and sign-off'!B5:F5</f>
        <v>46203</v>
      </c>
      <c r="C5" s="125"/>
      <c r="D5" s="125"/>
      <c r="E5" s="125"/>
    </row>
    <row r="6" spans="1:6" ht="21" customHeight="1" x14ac:dyDescent="0.2">
      <c r="A6" s="3" t="s">
        <v>68</v>
      </c>
      <c r="B6" s="126" t="s">
        <v>35</v>
      </c>
      <c r="C6" s="126"/>
      <c r="D6" s="126"/>
      <c r="E6" s="126"/>
      <c r="F6" s="23"/>
    </row>
    <row r="7" spans="1:6" ht="21" customHeight="1" x14ac:dyDescent="0.2">
      <c r="A7" s="3" t="s">
        <v>9</v>
      </c>
      <c r="B7" s="126" t="s">
        <v>37</v>
      </c>
      <c r="C7" s="126"/>
      <c r="D7" s="126"/>
      <c r="E7" s="126"/>
      <c r="F7" s="23"/>
    </row>
    <row r="8" spans="1:6" ht="35.25" customHeight="1" x14ac:dyDescent="0.2">
      <c r="A8" s="121" t="s">
        <v>114</v>
      </c>
      <c r="B8" s="121"/>
      <c r="C8" s="137"/>
      <c r="D8" s="137"/>
      <c r="E8" s="137"/>
    </row>
    <row r="9" spans="1:6" ht="35.25" customHeight="1" x14ac:dyDescent="0.2">
      <c r="A9" s="123" t="s">
        <v>115</v>
      </c>
      <c r="B9" s="124"/>
      <c r="C9" s="124"/>
      <c r="D9" s="124"/>
      <c r="E9" s="124"/>
    </row>
    <row r="10" spans="1:6" ht="27" customHeight="1" x14ac:dyDescent="0.2">
      <c r="A10" s="24" t="s">
        <v>72</v>
      </c>
      <c r="B10" s="24" t="s">
        <v>16</v>
      </c>
      <c r="C10" s="24" t="s">
        <v>116</v>
      </c>
      <c r="D10" s="24" t="s">
        <v>117</v>
      </c>
      <c r="E10" s="24" t="s">
        <v>76</v>
      </c>
      <c r="F10" s="20"/>
    </row>
    <row r="11" spans="1:6" s="2" customFormat="1" hidden="1" x14ac:dyDescent="0.2">
      <c r="A11" s="82"/>
      <c r="B11" s="79"/>
      <c r="C11" s="83"/>
      <c r="D11" s="83"/>
      <c r="E11" s="84"/>
    </row>
    <row r="12" spans="1:6" s="2" customFormat="1" x14ac:dyDescent="0.2">
      <c r="A12" s="100">
        <v>45896</v>
      </c>
      <c r="B12" s="101">
        <v>69.569999999999993</v>
      </c>
      <c r="C12" s="100" t="s">
        <v>254</v>
      </c>
      <c r="D12" s="100" t="s">
        <v>168</v>
      </c>
      <c r="E12" s="100" t="s">
        <v>176</v>
      </c>
    </row>
    <row r="13" spans="1:6" s="2" customFormat="1" x14ac:dyDescent="0.2">
      <c r="A13" s="100">
        <v>45932</v>
      </c>
      <c r="B13" s="101">
        <v>57.98</v>
      </c>
      <c r="C13" s="105" t="s">
        <v>190</v>
      </c>
      <c r="D13" s="105" t="s">
        <v>150</v>
      </c>
      <c r="E13" s="106" t="s">
        <v>82</v>
      </c>
    </row>
    <row r="14" spans="1:6" s="2" customFormat="1" x14ac:dyDescent="0.2">
      <c r="A14" s="100">
        <v>45985</v>
      </c>
      <c r="B14" s="101">
        <v>73.67</v>
      </c>
      <c r="C14" s="105" t="s">
        <v>169</v>
      </c>
      <c r="D14" s="105" t="s">
        <v>168</v>
      </c>
      <c r="E14" s="106" t="s">
        <v>167</v>
      </c>
    </row>
    <row r="15" spans="1:6" s="2" customFormat="1" x14ac:dyDescent="0.2">
      <c r="A15" s="100">
        <v>45985</v>
      </c>
      <c r="B15" s="101">
        <v>73.67</v>
      </c>
      <c r="C15" s="105" t="s">
        <v>170</v>
      </c>
      <c r="D15" s="105" t="s">
        <v>168</v>
      </c>
      <c r="E15" s="106" t="s">
        <v>167</v>
      </c>
    </row>
    <row r="16" spans="1:6" s="2" customFormat="1" x14ac:dyDescent="0.2">
      <c r="A16" s="100">
        <v>46203</v>
      </c>
      <c r="B16" s="101">
        <v>640</v>
      </c>
      <c r="C16" s="101" t="s">
        <v>250</v>
      </c>
      <c r="D16" s="105" t="s">
        <v>243</v>
      </c>
      <c r="E16" s="106"/>
    </row>
    <row r="17" spans="1:6" s="2" customFormat="1" x14ac:dyDescent="0.2">
      <c r="A17" s="104"/>
      <c r="B17" s="101"/>
      <c r="C17" s="105"/>
      <c r="D17" s="105"/>
      <c r="E17" s="106"/>
    </row>
    <row r="18" spans="1:6" s="2" customFormat="1" hidden="1" x14ac:dyDescent="0.2">
      <c r="A18" s="82"/>
      <c r="B18" s="79"/>
      <c r="C18" s="83"/>
      <c r="D18" s="83"/>
      <c r="E18" s="84"/>
    </row>
    <row r="19" spans="1:6" ht="34.5" customHeight="1" x14ac:dyDescent="0.2">
      <c r="A19" s="39" t="s">
        <v>118</v>
      </c>
      <c r="B19" s="48">
        <f>SUM(B11:B18)</f>
        <v>914.89</v>
      </c>
      <c r="C19" s="54" t="str">
        <f>IF(SUBTOTAL(3,B11:B18)=SUBTOTAL(103,B11:B18),'Summary and sign-off'!$A$48,'Summary and sign-off'!$A$49)</f>
        <v>Check - there are no hidden rows with data</v>
      </c>
      <c r="D19" s="120" t="str">
        <f>IF('Summary and sign-off'!F59='Summary and sign-off'!F54,'Summary and sign-off'!A51,'Summary and sign-off'!A50)</f>
        <v>Check - each entry provides sufficient information</v>
      </c>
      <c r="E19" s="120"/>
    </row>
    <row r="20" spans="1:6" ht="14.1" customHeight="1" x14ac:dyDescent="0.2">
      <c r="B20" s="17"/>
      <c r="C20" s="17"/>
      <c r="D20" s="17"/>
      <c r="E20" s="17"/>
    </row>
    <row r="21" spans="1:6" x14ac:dyDescent="0.2">
      <c r="A21" s="18" t="s">
        <v>119</v>
      </c>
      <c r="B21" s="17"/>
      <c r="C21" s="17"/>
      <c r="D21" s="17"/>
      <c r="E21" s="17"/>
    </row>
    <row r="22" spans="1:6" ht="12.6" customHeight="1" x14ac:dyDescent="0.2">
      <c r="A22" s="20" t="s">
        <v>97</v>
      </c>
      <c r="B22" s="17"/>
      <c r="C22" s="17"/>
      <c r="D22" s="17"/>
      <c r="E22" s="17"/>
    </row>
    <row r="23" spans="1:6" x14ac:dyDescent="0.2">
      <c r="A23" s="20" t="s">
        <v>33</v>
      </c>
      <c r="B23" s="19"/>
      <c r="C23" s="17"/>
      <c r="D23" s="17"/>
      <c r="E23" s="17"/>
      <c r="F23" s="17"/>
    </row>
    <row r="24" spans="1:6" x14ac:dyDescent="0.2">
      <c r="A24" s="20" t="s">
        <v>111</v>
      </c>
      <c r="C24" s="17"/>
      <c r="D24" s="17"/>
      <c r="E24" s="17"/>
      <c r="F24" s="17"/>
    </row>
    <row r="25" spans="1:6" ht="12.75" customHeight="1" x14ac:dyDescent="0.2">
      <c r="A25" s="20" t="s">
        <v>112</v>
      </c>
      <c r="B25" s="25"/>
      <c r="C25" s="22"/>
      <c r="D25" s="22"/>
      <c r="E25" s="22"/>
      <c r="F25" s="22"/>
    </row>
    <row r="26" spans="1:6" x14ac:dyDescent="0.2">
      <c r="B26" s="26"/>
      <c r="C26" s="17"/>
      <c r="D26" s="17"/>
      <c r="E26" s="17"/>
    </row>
    <row r="27" spans="1:6" hidden="1" x14ac:dyDescent="0.2">
      <c r="A27" s="17"/>
      <c r="B27" s="17"/>
      <c r="C27" s="17"/>
      <c r="D27" s="17"/>
    </row>
    <row r="28" spans="1:6" ht="12.75" hidden="1" customHeight="1" x14ac:dyDescent="0.2"/>
    <row r="29" spans="1:6" hidden="1" x14ac:dyDescent="0.2">
      <c r="A29" s="17"/>
      <c r="B29" s="17"/>
      <c r="C29" s="17"/>
      <c r="D29" s="17"/>
      <c r="E29" s="17"/>
    </row>
    <row r="30" spans="1:6" hidden="1" x14ac:dyDescent="0.2">
      <c r="A30" s="17"/>
      <c r="B30" s="17"/>
      <c r="C30" s="17"/>
      <c r="D30" s="17"/>
      <c r="E30" s="17"/>
    </row>
    <row r="31" spans="1:6" hidden="1" x14ac:dyDescent="0.2">
      <c r="A31" s="17"/>
      <c r="B31" s="17"/>
      <c r="C31" s="17"/>
      <c r="D31" s="17"/>
      <c r="E31" s="17"/>
    </row>
    <row r="32" spans="1:6" hidden="1" x14ac:dyDescent="0.2">
      <c r="A32" s="17"/>
      <c r="B32" s="17"/>
      <c r="C32" s="17"/>
      <c r="D32" s="17"/>
      <c r="E32" s="17"/>
    </row>
    <row r="33" spans="1:5" hidden="1" x14ac:dyDescent="0.2">
      <c r="A33" s="17"/>
      <c r="B33" s="17"/>
      <c r="C33" s="17"/>
      <c r="D33" s="17"/>
      <c r="E33" s="17"/>
    </row>
    <row r="34" spans="1:5" x14ac:dyDescent="0.2"/>
    <row r="35" spans="1:5" x14ac:dyDescent="0.2"/>
    <row r="36" spans="1:5" x14ac:dyDescent="0.2"/>
    <row r="37" spans="1:5" x14ac:dyDescent="0.2"/>
    <row r="38" spans="1:5" x14ac:dyDescent="0.2"/>
    <row r="39" spans="1:5" x14ac:dyDescent="0.2"/>
    <row r="40" spans="1:5" x14ac:dyDescent="0.2"/>
  </sheetData>
  <sheetProtection formatCells="0" insertRows="0" deleteRows="0"/>
  <mergeCells count="10">
    <mergeCell ref="D19:E19"/>
    <mergeCell ref="B6:E6"/>
    <mergeCell ref="B5:E5"/>
    <mergeCell ref="B7:E7"/>
    <mergeCell ref="A1:E1"/>
    <mergeCell ref="B2:E2"/>
    <mergeCell ref="B3:E3"/>
    <mergeCell ref="B4:E4"/>
    <mergeCell ref="A9:E9"/>
    <mergeCell ref="A8:E8"/>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A12 A18" xr:uid="{00000000-0002-0000-04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4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3 A14 A15 A16 A17" xr:uid="{687D4BD6-8F5F-4681-B352-360D3908846F}">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Header>&amp;C&amp;"Segoe UI Semibold"&amp;11&amp;K000000 UNCLASSIFIED&amp;1#_x000D_</oddHeader>
    <oddFooter>&amp;LCE Expense Disclosure Workbook 2018&amp;C_x000D_&amp;1#&amp;"Segoe UI Semibold"&amp;11&amp;K000000 UNCLASSIFIED&amp;RWorksheet - All other expenses</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4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400-000003000000}">
          <x14:formula1>
            <xm:f>'Summary and sign-off'!$A$29:$A$30</xm:f>
          </x14:formula1>
          <xm:sqref>B7:E7</xm:sqref>
        </x14:dataValidation>
        <x14:dataValidation type="decimal" operator="greaterThan" allowBlank="1" showInputMessage="1" showErrorMessage="1" error="This cell must contain a dollar figure" xr:uid="{00000000-0002-0000-0400-000004000000}">
          <x14:formula1>
            <xm:f>'Summary and sign-off'!$A$47</xm:f>
          </x14:formula1>
          <xm:sqref>B11:B18</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249977111117893"/>
    <pageSetUpPr fitToPage="1"/>
  </sheetPr>
  <dimension ref="A1:J90"/>
  <sheetViews>
    <sheetView zoomScaleNormal="100" workbookViewId="0">
      <selection sqref="A1:F1"/>
    </sheetView>
  </sheetViews>
  <sheetFormatPr defaultColWidth="0" defaultRowHeight="12.75" zeroHeight="1" x14ac:dyDescent="0.2"/>
  <cols>
    <col min="1" max="1" width="35.7109375" customWidth="1"/>
    <col min="2" max="2" width="46.85546875" customWidth="1"/>
    <col min="3" max="3" width="22.140625" customWidth="1"/>
    <col min="4" max="4" width="25.42578125" customWidth="1"/>
    <col min="5" max="6" width="35.7109375" customWidth="1"/>
    <col min="7" max="7" width="38" customWidth="1"/>
    <col min="8" max="10" width="9.140625" hidden="1" customWidth="1"/>
    <col min="11" max="15" width="0" hidden="1" customWidth="1"/>
  </cols>
  <sheetData>
    <row r="1" spans="1:6" ht="26.25" customHeight="1" x14ac:dyDescent="0.2">
      <c r="A1" s="122" t="s">
        <v>120</v>
      </c>
      <c r="B1" s="122"/>
      <c r="C1" s="122"/>
      <c r="D1" s="122"/>
      <c r="E1" s="122"/>
      <c r="F1" s="122"/>
    </row>
    <row r="2" spans="1:6" ht="21" customHeight="1" x14ac:dyDescent="0.2">
      <c r="A2" s="3" t="s">
        <v>64</v>
      </c>
      <c r="B2" s="125" t="str">
        <f>'Summary and sign-off'!B2:F2</f>
        <v>Ministry of Foreign Affairs and Trade</v>
      </c>
      <c r="C2" s="125"/>
      <c r="D2" s="125"/>
      <c r="E2" s="125"/>
      <c r="F2" s="125"/>
    </row>
    <row r="3" spans="1:6" ht="31.5" x14ac:dyDescent="0.2">
      <c r="A3" s="3" t="s">
        <v>65</v>
      </c>
      <c r="B3" s="125" t="str">
        <f>'Summary and sign-off'!B3:F3</f>
        <v>Bede Corry</v>
      </c>
      <c r="C3" s="125"/>
      <c r="D3" s="125"/>
      <c r="E3" s="125"/>
      <c r="F3" s="125"/>
    </row>
    <row r="4" spans="1:6" ht="21" customHeight="1" x14ac:dyDescent="0.2">
      <c r="A4" s="3" t="s">
        <v>66</v>
      </c>
      <c r="B4" s="125">
        <f>'Summary and sign-off'!B4:F4</f>
        <v>45839</v>
      </c>
      <c r="C4" s="125"/>
      <c r="D4" s="125"/>
      <c r="E4" s="125"/>
      <c r="F4" s="125"/>
    </row>
    <row r="5" spans="1:6" ht="21" customHeight="1" x14ac:dyDescent="0.2">
      <c r="A5" s="3" t="s">
        <v>67</v>
      </c>
      <c r="B5" s="125">
        <f>'Summary and sign-off'!B5:F5</f>
        <v>46203</v>
      </c>
      <c r="C5" s="125"/>
      <c r="D5" s="125"/>
      <c r="E5" s="125"/>
      <c r="F5" s="125"/>
    </row>
    <row r="6" spans="1:6" ht="21" customHeight="1" x14ac:dyDescent="0.2">
      <c r="A6" s="3" t="s">
        <v>121</v>
      </c>
      <c r="B6" s="126" t="s">
        <v>35</v>
      </c>
      <c r="C6" s="126"/>
      <c r="D6" s="126"/>
      <c r="E6" s="126"/>
      <c r="F6" s="126"/>
    </row>
    <row r="7" spans="1:6" ht="21" customHeight="1" x14ac:dyDescent="0.2">
      <c r="A7" s="3" t="s">
        <v>9</v>
      </c>
      <c r="B7" s="126" t="s">
        <v>37</v>
      </c>
      <c r="C7" s="126"/>
      <c r="D7" s="126"/>
      <c r="E7" s="126"/>
      <c r="F7" s="126"/>
    </row>
    <row r="8" spans="1:6" ht="36" customHeight="1" x14ac:dyDescent="0.2">
      <c r="A8" s="121" t="s">
        <v>122</v>
      </c>
      <c r="B8" s="121"/>
      <c r="C8" s="121"/>
      <c r="D8" s="121"/>
      <c r="E8" s="121"/>
      <c r="F8" s="121"/>
    </row>
    <row r="9" spans="1:6" ht="36" customHeight="1" x14ac:dyDescent="0.2">
      <c r="A9" s="123" t="s">
        <v>123</v>
      </c>
      <c r="B9" s="124"/>
      <c r="C9" s="124"/>
      <c r="D9" s="124"/>
      <c r="E9" s="124"/>
      <c r="F9" s="124"/>
    </row>
    <row r="10" spans="1:6" ht="39" customHeight="1" x14ac:dyDescent="0.2">
      <c r="A10" s="24" t="s">
        <v>72</v>
      </c>
      <c r="B10" s="95" t="s">
        <v>124</v>
      </c>
      <c r="C10" s="95" t="s">
        <v>125</v>
      </c>
      <c r="D10" s="95" t="s">
        <v>126</v>
      </c>
      <c r="E10" s="95" t="s">
        <v>127</v>
      </c>
      <c r="F10" s="95" t="s">
        <v>128</v>
      </c>
    </row>
    <row r="11" spans="1:6" s="2" customFormat="1" x14ac:dyDescent="0.2">
      <c r="A11" s="113">
        <v>45841</v>
      </c>
      <c r="B11" s="105" t="s">
        <v>161</v>
      </c>
      <c r="C11" s="108" t="s">
        <v>50</v>
      </c>
      <c r="D11" s="105" t="s">
        <v>162</v>
      </c>
      <c r="E11" s="109" t="s">
        <v>46</v>
      </c>
      <c r="F11" s="106"/>
    </row>
    <row r="12" spans="1:6" s="2" customFormat="1" x14ac:dyDescent="0.2">
      <c r="A12" s="113">
        <v>45880</v>
      </c>
      <c r="B12" s="105" t="s">
        <v>161</v>
      </c>
      <c r="C12" s="108" t="s">
        <v>51</v>
      </c>
      <c r="D12" s="105" t="s">
        <v>200</v>
      </c>
      <c r="E12" s="109" t="s">
        <v>49</v>
      </c>
      <c r="F12" s="106"/>
    </row>
    <row r="13" spans="1:6" s="2" customFormat="1" x14ac:dyDescent="0.2">
      <c r="A13" s="113">
        <v>45883</v>
      </c>
      <c r="B13" s="105" t="s">
        <v>199</v>
      </c>
      <c r="C13" s="108" t="s">
        <v>51</v>
      </c>
      <c r="D13" s="105" t="s">
        <v>172</v>
      </c>
      <c r="E13" s="109" t="s">
        <v>46</v>
      </c>
      <c r="F13" s="106"/>
    </row>
    <row r="14" spans="1:6" s="2" customFormat="1" ht="25.5" x14ac:dyDescent="0.2">
      <c r="A14" s="100" t="s">
        <v>129</v>
      </c>
      <c r="B14" s="107" t="s">
        <v>130</v>
      </c>
      <c r="C14" s="108" t="s">
        <v>50</v>
      </c>
      <c r="D14" s="107" t="s">
        <v>152</v>
      </c>
      <c r="E14" s="109" t="s">
        <v>49</v>
      </c>
      <c r="F14" s="110"/>
    </row>
    <row r="15" spans="1:6" s="2" customFormat="1" x14ac:dyDescent="0.2">
      <c r="A15" s="113">
        <v>45905</v>
      </c>
      <c r="B15" s="100" t="s">
        <v>208</v>
      </c>
      <c r="C15" s="100" t="s">
        <v>51</v>
      </c>
      <c r="D15" s="100" t="s">
        <v>137</v>
      </c>
      <c r="E15" s="109" t="s">
        <v>49</v>
      </c>
      <c r="F15" s="100"/>
    </row>
    <row r="16" spans="1:6" s="2" customFormat="1" x14ac:dyDescent="0.2">
      <c r="A16" s="113">
        <v>45918</v>
      </c>
      <c r="B16" s="105" t="s">
        <v>201</v>
      </c>
      <c r="C16" s="108" t="s">
        <v>51</v>
      </c>
      <c r="D16" s="107" t="s">
        <v>202</v>
      </c>
      <c r="E16" s="109" t="s">
        <v>46</v>
      </c>
      <c r="F16" s="110"/>
    </row>
    <row r="17" spans="1:6" s="2" customFormat="1" x14ac:dyDescent="0.2">
      <c r="A17" s="113">
        <v>45919</v>
      </c>
      <c r="B17" s="105" t="s">
        <v>197</v>
      </c>
      <c r="C17" s="108" t="s">
        <v>51</v>
      </c>
      <c r="D17" s="107" t="s">
        <v>198</v>
      </c>
      <c r="E17" s="109" t="s">
        <v>46</v>
      </c>
      <c r="F17" s="110"/>
    </row>
    <row r="18" spans="1:6" s="2" customFormat="1" ht="25.5" x14ac:dyDescent="0.2">
      <c r="A18" s="100" t="s">
        <v>157</v>
      </c>
      <c r="B18" s="107" t="s">
        <v>130</v>
      </c>
      <c r="C18" s="108" t="s">
        <v>50</v>
      </c>
      <c r="D18" s="107" t="s">
        <v>153</v>
      </c>
      <c r="E18" s="109" t="s">
        <v>49</v>
      </c>
      <c r="F18" s="110"/>
    </row>
    <row r="19" spans="1:6" s="2" customFormat="1" x14ac:dyDescent="0.2">
      <c r="A19" s="113">
        <v>45910</v>
      </c>
      <c r="B19" s="105" t="s">
        <v>165</v>
      </c>
      <c r="C19" s="108" t="s">
        <v>50</v>
      </c>
      <c r="D19" s="107" t="s">
        <v>252</v>
      </c>
      <c r="E19" s="109" t="s">
        <v>49</v>
      </c>
      <c r="F19" s="110"/>
    </row>
    <row r="20" spans="1:6" s="2" customFormat="1" x14ac:dyDescent="0.2">
      <c r="A20" s="113">
        <v>45910</v>
      </c>
      <c r="B20" s="105" t="s">
        <v>166</v>
      </c>
      <c r="C20" s="108" t="s">
        <v>50</v>
      </c>
      <c r="D20" s="107" t="s">
        <v>252</v>
      </c>
      <c r="E20" s="109" t="s">
        <v>49</v>
      </c>
      <c r="F20" s="110"/>
    </row>
    <row r="21" spans="1:6" s="2" customFormat="1" x14ac:dyDescent="0.2">
      <c r="A21" s="112">
        <v>45953</v>
      </c>
      <c r="B21" s="107" t="s">
        <v>138</v>
      </c>
      <c r="C21" s="108" t="s">
        <v>51</v>
      </c>
      <c r="D21" s="107" t="s">
        <v>137</v>
      </c>
      <c r="E21" s="109" t="s">
        <v>49</v>
      </c>
      <c r="F21" s="110"/>
    </row>
    <row r="22" spans="1:6" s="2" customFormat="1" ht="25.5" x14ac:dyDescent="0.2">
      <c r="A22" s="100" t="s">
        <v>158</v>
      </c>
      <c r="B22" s="107" t="s">
        <v>130</v>
      </c>
      <c r="C22" s="108" t="s">
        <v>50</v>
      </c>
      <c r="D22" s="107" t="s">
        <v>155</v>
      </c>
      <c r="E22" s="109" t="s">
        <v>49</v>
      </c>
      <c r="F22" s="110"/>
    </row>
    <row r="23" spans="1:6" s="2" customFormat="1" ht="25.5" x14ac:dyDescent="0.2">
      <c r="A23" s="100" t="s">
        <v>159</v>
      </c>
      <c r="B23" s="107" t="s">
        <v>130</v>
      </c>
      <c r="C23" s="108" t="s">
        <v>50</v>
      </c>
      <c r="D23" s="107" t="s">
        <v>156</v>
      </c>
      <c r="E23" s="109" t="s">
        <v>49</v>
      </c>
      <c r="F23" s="110"/>
    </row>
    <row r="24" spans="1:6" s="2" customFormat="1" x14ac:dyDescent="0.2">
      <c r="A24" s="112">
        <v>45965</v>
      </c>
      <c r="B24" s="107" t="s">
        <v>217</v>
      </c>
      <c r="C24" s="108" t="s">
        <v>50</v>
      </c>
      <c r="D24" s="107" t="s">
        <v>163</v>
      </c>
      <c r="E24" s="109" t="s">
        <v>46</v>
      </c>
      <c r="F24" s="110" t="s">
        <v>164</v>
      </c>
    </row>
    <row r="25" spans="1:6" s="2" customFormat="1" x14ac:dyDescent="0.2">
      <c r="A25" s="112">
        <v>45980</v>
      </c>
      <c r="B25" s="107" t="s">
        <v>192</v>
      </c>
      <c r="C25" s="108" t="s">
        <v>50</v>
      </c>
      <c r="D25" s="107" t="s">
        <v>191</v>
      </c>
      <c r="E25" s="109" t="s">
        <v>46</v>
      </c>
      <c r="F25" s="110"/>
    </row>
    <row r="26" spans="1:6" s="2" customFormat="1" ht="25.5" x14ac:dyDescent="0.2">
      <c r="A26" s="100" t="s">
        <v>160</v>
      </c>
      <c r="B26" s="107" t="s">
        <v>130</v>
      </c>
      <c r="C26" s="108" t="s">
        <v>50</v>
      </c>
      <c r="D26" s="107" t="s">
        <v>154</v>
      </c>
      <c r="E26" s="109" t="s">
        <v>49</v>
      </c>
      <c r="F26" s="110"/>
    </row>
    <row r="27" spans="1:6" s="2" customFormat="1" x14ac:dyDescent="0.2">
      <c r="A27" s="113">
        <v>45989</v>
      </c>
      <c r="B27" s="107" t="s">
        <v>171</v>
      </c>
      <c r="C27" s="108" t="s">
        <v>50</v>
      </c>
      <c r="D27" s="107" t="s">
        <v>172</v>
      </c>
      <c r="E27" s="109" t="s">
        <v>45</v>
      </c>
      <c r="F27" s="110" t="s">
        <v>164</v>
      </c>
    </row>
    <row r="28" spans="1:6" s="2" customFormat="1" x14ac:dyDescent="0.2">
      <c r="A28" s="113">
        <v>45993</v>
      </c>
      <c r="B28" s="107" t="s">
        <v>193</v>
      </c>
      <c r="C28" s="108" t="s">
        <v>50</v>
      </c>
      <c r="D28" s="107" t="s">
        <v>172</v>
      </c>
      <c r="E28" s="109" t="s">
        <v>45</v>
      </c>
      <c r="F28" s="110"/>
    </row>
    <row r="29" spans="1:6" s="2" customFormat="1" x14ac:dyDescent="0.2">
      <c r="A29" s="113">
        <v>45995</v>
      </c>
      <c r="B29" s="107" t="s">
        <v>209</v>
      </c>
      <c r="C29" s="108" t="s">
        <v>51</v>
      </c>
      <c r="D29" s="107" t="s">
        <v>172</v>
      </c>
      <c r="E29" s="109" t="s">
        <v>49</v>
      </c>
      <c r="F29" s="110"/>
    </row>
    <row r="30" spans="1:6" s="2" customFormat="1" x14ac:dyDescent="0.2">
      <c r="A30" s="113">
        <v>46003</v>
      </c>
      <c r="B30" s="107" t="s">
        <v>223</v>
      </c>
      <c r="C30" s="108" t="s">
        <v>50</v>
      </c>
      <c r="D30" s="107" t="s">
        <v>172</v>
      </c>
      <c r="E30" s="109" t="s">
        <v>46</v>
      </c>
      <c r="F30" s="110" t="s">
        <v>164</v>
      </c>
    </row>
    <row r="31" spans="1:6" s="2" customFormat="1" x14ac:dyDescent="0.2">
      <c r="A31" s="113">
        <v>46007</v>
      </c>
      <c r="B31" s="107" t="s">
        <v>223</v>
      </c>
      <c r="C31" s="108" t="s">
        <v>50</v>
      </c>
      <c r="D31" s="107" t="s">
        <v>172</v>
      </c>
      <c r="E31" s="109" t="s">
        <v>46</v>
      </c>
      <c r="F31" s="110" t="s">
        <v>164</v>
      </c>
    </row>
    <row r="32" spans="1:6" s="2" customFormat="1" x14ac:dyDescent="0.2">
      <c r="A32" s="113">
        <v>46051</v>
      </c>
      <c r="B32" s="107" t="s">
        <v>150</v>
      </c>
      <c r="C32" s="108" t="s">
        <v>51</v>
      </c>
      <c r="D32" s="107" t="s">
        <v>249</v>
      </c>
      <c r="E32" s="109" t="s">
        <v>45</v>
      </c>
      <c r="F32" s="110"/>
    </row>
    <row r="33" spans="1:6" s="2" customFormat="1" ht="25.5" x14ac:dyDescent="0.2">
      <c r="A33" s="100" t="s">
        <v>178</v>
      </c>
      <c r="B33" s="107" t="s">
        <v>130</v>
      </c>
      <c r="C33" s="108" t="s">
        <v>50</v>
      </c>
      <c r="D33" s="107" t="s">
        <v>194</v>
      </c>
      <c r="E33" s="109" t="s">
        <v>49</v>
      </c>
      <c r="F33" s="110"/>
    </row>
    <row r="34" spans="1:6" s="2" customFormat="1" x14ac:dyDescent="0.2">
      <c r="A34" s="113">
        <v>46074</v>
      </c>
      <c r="B34" s="107" t="s">
        <v>239</v>
      </c>
      <c r="C34" s="108" t="s">
        <v>51</v>
      </c>
      <c r="D34" s="107" t="s">
        <v>172</v>
      </c>
      <c r="E34" s="109" t="s">
        <v>46</v>
      </c>
      <c r="F34" s="110"/>
    </row>
    <row r="35" spans="1:6" s="2" customFormat="1" x14ac:dyDescent="0.2">
      <c r="A35" s="113">
        <v>46063</v>
      </c>
      <c r="B35" s="107" t="s">
        <v>150</v>
      </c>
      <c r="C35" s="108" t="s">
        <v>50</v>
      </c>
      <c r="D35" s="107" t="s">
        <v>172</v>
      </c>
      <c r="E35" s="109" t="s">
        <v>45</v>
      </c>
      <c r="F35" s="110"/>
    </row>
    <row r="36" spans="1:6" s="2" customFormat="1" x14ac:dyDescent="0.2">
      <c r="A36" s="113">
        <v>46095</v>
      </c>
      <c r="B36" s="107" t="s">
        <v>205</v>
      </c>
      <c r="C36" s="108" t="s">
        <v>51</v>
      </c>
      <c r="D36" s="107" t="s">
        <v>172</v>
      </c>
      <c r="E36" s="109" t="s">
        <v>46</v>
      </c>
      <c r="F36" s="110"/>
    </row>
    <row r="37" spans="1:6" s="2" customFormat="1" ht="25.5" x14ac:dyDescent="0.2">
      <c r="A37" s="100" t="s">
        <v>184</v>
      </c>
      <c r="B37" s="107" t="s">
        <v>130</v>
      </c>
      <c r="C37" s="108" t="s">
        <v>50</v>
      </c>
      <c r="D37" s="107" t="s">
        <v>195</v>
      </c>
      <c r="E37" s="109" t="s">
        <v>49</v>
      </c>
      <c r="F37" s="110"/>
    </row>
    <row r="38" spans="1:6" s="2" customFormat="1" x14ac:dyDescent="0.2">
      <c r="A38" s="113">
        <v>46094</v>
      </c>
      <c r="B38" s="100" t="s">
        <v>207</v>
      </c>
      <c r="C38" s="100" t="s">
        <v>51</v>
      </c>
      <c r="D38" s="100" t="s">
        <v>206</v>
      </c>
      <c r="E38" s="109" t="s">
        <v>49</v>
      </c>
      <c r="F38" s="100"/>
    </row>
    <row r="39" spans="1:6" s="2" customFormat="1" x14ac:dyDescent="0.2">
      <c r="A39" s="113">
        <v>46103</v>
      </c>
      <c r="B39" s="107" t="s">
        <v>203</v>
      </c>
      <c r="C39" s="108" t="s">
        <v>51</v>
      </c>
      <c r="D39" s="107" t="s">
        <v>204</v>
      </c>
      <c r="E39" s="109" t="s">
        <v>46</v>
      </c>
      <c r="F39" s="110"/>
    </row>
    <row r="40" spans="1:6" s="2" customFormat="1" ht="25.5" x14ac:dyDescent="0.2">
      <c r="A40" s="100" t="s">
        <v>196</v>
      </c>
      <c r="B40" s="107" t="s">
        <v>130</v>
      </c>
      <c r="C40" s="108" t="s">
        <v>50</v>
      </c>
      <c r="D40" s="107" t="s">
        <v>194</v>
      </c>
      <c r="E40" s="109" t="s">
        <v>49</v>
      </c>
      <c r="F40" s="110"/>
    </row>
    <row r="41" spans="1:6" s="2" customFormat="1" ht="25.5" x14ac:dyDescent="0.2">
      <c r="A41" s="100" t="s">
        <v>211</v>
      </c>
      <c r="B41" s="107" t="s">
        <v>130</v>
      </c>
      <c r="C41" s="108" t="s">
        <v>50</v>
      </c>
      <c r="D41" s="107" t="s">
        <v>210</v>
      </c>
      <c r="E41" s="109" t="s">
        <v>49</v>
      </c>
      <c r="F41" s="110"/>
    </row>
    <row r="42" spans="1:6" s="2" customFormat="1" x14ac:dyDescent="0.2">
      <c r="A42" s="113">
        <v>46154</v>
      </c>
      <c r="B42" s="107" t="s">
        <v>223</v>
      </c>
      <c r="C42" s="108" t="s">
        <v>50</v>
      </c>
      <c r="D42" s="107" t="s">
        <v>172</v>
      </c>
      <c r="E42" s="109" t="s">
        <v>46</v>
      </c>
      <c r="F42" s="110" t="s">
        <v>164</v>
      </c>
    </row>
    <row r="43" spans="1:6" s="2" customFormat="1" x14ac:dyDescent="0.2">
      <c r="A43" s="113">
        <v>46154</v>
      </c>
      <c r="B43" s="107" t="s">
        <v>215</v>
      </c>
      <c r="C43" s="108" t="s">
        <v>50</v>
      </c>
      <c r="D43" s="107" t="s">
        <v>172</v>
      </c>
      <c r="E43" s="109" t="s">
        <v>45</v>
      </c>
      <c r="F43" s="110" t="s">
        <v>164</v>
      </c>
    </row>
    <row r="44" spans="1:6" s="2" customFormat="1" x14ac:dyDescent="0.2">
      <c r="A44" s="113">
        <v>46154</v>
      </c>
      <c r="B44" s="107" t="s">
        <v>216</v>
      </c>
      <c r="C44" s="108" t="s">
        <v>50</v>
      </c>
      <c r="D44" s="107" t="s">
        <v>172</v>
      </c>
      <c r="E44" s="109" t="s">
        <v>45</v>
      </c>
      <c r="F44" s="110" t="s">
        <v>164</v>
      </c>
    </row>
    <row r="45" spans="1:6" s="2" customFormat="1" x14ac:dyDescent="0.2">
      <c r="A45" s="113">
        <v>46155</v>
      </c>
      <c r="B45" s="107" t="s">
        <v>192</v>
      </c>
      <c r="C45" s="108" t="s">
        <v>51</v>
      </c>
      <c r="D45" s="107" t="s">
        <v>172</v>
      </c>
      <c r="E45" s="109" t="s">
        <v>46</v>
      </c>
      <c r="F45" s="110"/>
    </row>
    <row r="46" spans="1:6" s="2" customFormat="1" ht="25.5" x14ac:dyDescent="0.2">
      <c r="A46" s="113">
        <v>46161</v>
      </c>
      <c r="B46" s="107" t="s">
        <v>192</v>
      </c>
      <c r="C46" s="108" t="s">
        <v>50</v>
      </c>
      <c r="D46" s="107" t="s">
        <v>224</v>
      </c>
      <c r="E46" s="109" t="s">
        <v>46</v>
      </c>
      <c r="F46" s="110"/>
    </row>
    <row r="47" spans="1:6" s="2" customFormat="1" x14ac:dyDescent="0.2">
      <c r="A47" s="113">
        <v>46167</v>
      </c>
      <c r="B47" s="107" t="s">
        <v>218</v>
      </c>
      <c r="C47" s="108" t="s">
        <v>50</v>
      </c>
      <c r="D47" s="107" t="s">
        <v>172</v>
      </c>
      <c r="E47" s="109" t="s">
        <v>45</v>
      </c>
      <c r="F47" s="110" t="s">
        <v>164</v>
      </c>
    </row>
    <row r="48" spans="1:6" s="2" customFormat="1" ht="25.5" x14ac:dyDescent="0.2">
      <c r="A48" s="100" t="s">
        <v>231</v>
      </c>
      <c r="B48" s="107" t="s">
        <v>130</v>
      </c>
      <c r="C48" s="108" t="s">
        <v>50</v>
      </c>
      <c r="D48" s="107" t="s">
        <v>233</v>
      </c>
      <c r="E48" s="109" t="s">
        <v>49</v>
      </c>
      <c r="F48" s="110"/>
    </row>
    <row r="49" spans="1:7" s="2" customFormat="1" ht="25.5" x14ac:dyDescent="0.2">
      <c r="A49" s="100" t="s">
        <v>232</v>
      </c>
      <c r="B49" s="107" t="s">
        <v>130</v>
      </c>
      <c r="C49" s="108" t="s">
        <v>50</v>
      </c>
      <c r="D49" s="107" t="s">
        <v>156</v>
      </c>
      <c r="E49" s="109" t="s">
        <v>49</v>
      </c>
      <c r="F49" s="110"/>
    </row>
    <row r="50" spans="1:7" s="2" customFormat="1" x14ac:dyDescent="0.2">
      <c r="A50" s="113">
        <v>46192</v>
      </c>
      <c r="B50" s="107" t="s">
        <v>246</v>
      </c>
      <c r="C50" s="108" t="s">
        <v>50</v>
      </c>
      <c r="D50" s="107" t="s">
        <v>172</v>
      </c>
      <c r="E50" s="109" t="s">
        <v>49</v>
      </c>
      <c r="F50" s="110"/>
    </row>
    <row r="51" spans="1:7" s="2" customFormat="1" x14ac:dyDescent="0.2">
      <c r="A51" s="100"/>
      <c r="B51" s="107"/>
      <c r="C51" s="108"/>
      <c r="D51" s="107"/>
      <c r="E51" s="109"/>
      <c r="F51" s="110"/>
    </row>
    <row r="52" spans="1:7" s="2" customFormat="1" x14ac:dyDescent="0.2">
      <c r="A52" s="100"/>
      <c r="B52" s="107"/>
      <c r="C52" s="108"/>
      <c r="D52" s="107"/>
      <c r="E52" s="109"/>
      <c r="F52" s="110"/>
    </row>
    <row r="53" spans="1:7" s="2" customFormat="1" hidden="1" x14ac:dyDescent="0.2">
      <c r="A53" s="78"/>
      <c r="B53" s="83"/>
      <c r="C53" s="85"/>
      <c r="D53" s="83"/>
      <c r="E53" s="86"/>
      <c r="F53" s="84"/>
    </row>
    <row r="54" spans="1:7" ht="34.5" customHeight="1" x14ac:dyDescent="0.2">
      <c r="A54" s="96" t="s">
        <v>131</v>
      </c>
      <c r="B54" s="97" t="s">
        <v>132</v>
      </c>
      <c r="C54" s="98">
        <f>C55+C56</f>
        <v>40</v>
      </c>
      <c r="D54" s="99" t="str">
        <f>IF(SUBTOTAL(3,C11:C53)=SUBTOTAL(103,C11:C53),'Summary and sign-off'!$A$48,'Summary and sign-off'!$A$49)</f>
        <v>Check - there are no hidden rows with data</v>
      </c>
      <c r="E54" s="120" t="str">
        <f>IF('Summary and sign-off'!F60='Summary and sign-off'!F54,'Summary and sign-off'!A52,'Summary and sign-off'!A50)</f>
        <v>Check - each entry provides sufficient information</v>
      </c>
      <c r="F54" s="120"/>
      <c r="G54" s="2"/>
    </row>
    <row r="55" spans="1:7" ht="25.5" customHeight="1" x14ac:dyDescent="0.25">
      <c r="A55" s="40"/>
      <c r="B55" s="41" t="s">
        <v>50</v>
      </c>
      <c r="C55" s="42">
        <f>COUNTIF(C11:C53,'Summary and sign-off'!A45)</f>
        <v>27</v>
      </c>
      <c r="D55" s="14"/>
      <c r="E55" s="15"/>
      <c r="F55" s="16"/>
    </row>
    <row r="56" spans="1:7" ht="25.5" customHeight="1" x14ac:dyDescent="0.25">
      <c r="A56" s="40"/>
      <c r="B56" s="41" t="s">
        <v>51</v>
      </c>
      <c r="C56" s="42">
        <f>COUNTIF(C11:C53,'Summary and sign-off'!A46)</f>
        <v>13</v>
      </c>
      <c r="D56" s="14"/>
      <c r="E56" s="15"/>
      <c r="F56" s="16"/>
    </row>
    <row r="57" spans="1:7" x14ac:dyDescent="0.2">
      <c r="A57" s="17"/>
      <c r="B57" s="18"/>
      <c r="C57" s="17"/>
      <c r="D57" s="19"/>
      <c r="E57" s="19"/>
      <c r="F57" s="17"/>
    </row>
    <row r="58" spans="1:7" x14ac:dyDescent="0.2">
      <c r="A58" s="18" t="s">
        <v>119</v>
      </c>
      <c r="B58" s="18"/>
      <c r="C58" s="18"/>
      <c r="D58" s="18"/>
      <c r="E58" s="18"/>
      <c r="F58" s="18"/>
    </row>
    <row r="59" spans="1:7" ht="12.6" customHeight="1" x14ac:dyDescent="0.2">
      <c r="A59" s="20" t="s">
        <v>97</v>
      </c>
      <c r="B59" s="17"/>
      <c r="C59" s="17"/>
      <c r="D59" s="17"/>
      <c r="E59" s="17"/>
    </row>
    <row r="60" spans="1:7" x14ac:dyDescent="0.2">
      <c r="A60" s="20" t="s">
        <v>33</v>
      </c>
      <c r="B60" s="19"/>
      <c r="C60" s="17"/>
      <c r="D60" s="17"/>
      <c r="E60" s="17"/>
      <c r="F60" s="17"/>
    </row>
    <row r="61" spans="1:7" x14ac:dyDescent="0.2">
      <c r="A61" s="20" t="s">
        <v>133</v>
      </c>
      <c r="B61" s="21"/>
      <c r="C61" s="21"/>
      <c r="D61" s="21"/>
      <c r="E61" s="21"/>
      <c r="F61" s="21"/>
    </row>
    <row r="62" spans="1:7" ht="12.75" customHeight="1" x14ac:dyDescent="0.2">
      <c r="A62" s="20" t="s">
        <v>134</v>
      </c>
      <c r="B62" s="17"/>
      <c r="C62" s="17"/>
      <c r="D62" s="17"/>
      <c r="E62" s="17"/>
      <c r="F62" s="17"/>
    </row>
    <row r="63" spans="1:7" ht="12.95" customHeight="1" x14ac:dyDescent="0.2">
      <c r="A63" s="20" t="s">
        <v>135</v>
      </c>
      <c r="B63" s="17"/>
      <c r="C63" s="17"/>
      <c r="D63" s="17"/>
      <c r="E63" s="17"/>
      <c r="F63" s="17"/>
    </row>
    <row r="64" spans="1:7" x14ac:dyDescent="0.2">
      <c r="A64" s="20" t="s">
        <v>136</v>
      </c>
      <c r="C64" s="17"/>
      <c r="D64" s="17"/>
      <c r="E64" s="17"/>
      <c r="F64" s="17"/>
    </row>
    <row r="65" spans="1:6" ht="12.75" customHeight="1" x14ac:dyDescent="0.2">
      <c r="A65" s="20" t="s">
        <v>112</v>
      </c>
      <c r="B65" s="20"/>
      <c r="C65" s="22"/>
      <c r="D65" s="22"/>
      <c r="E65" s="22"/>
      <c r="F65" s="22"/>
    </row>
    <row r="66" spans="1:6" ht="12.75" customHeight="1" x14ac:dyDescent="0.2">
      <c r="A66" s="20"/>
      <c r="B66" s="20"/>
      <c r="C66" s="22"/>
      <c r="D66" s="22"/>
      <c r="E66" s="22"/>
      <c r="F66" s="22"/>
    </row>
    <row r="67" spans="1:6" ht="12.75" hidden="1" customHeight="1" x14ac:dyDescent="0.2">
      <c r="A67" s="20"/>
      <c r="B67" s="20"/>
      <c r="C67" s="22"/>
      <c r="D67" s="22"/>
      <c r="E67" s="22"/>
      <c r="F67" s="22"/>
    </row>
    <row r="68" spans="1:6" x14ac:dyDescent="0.2"/>
    <row r="69" spans="1:6" x14ac:dyDescent="0.2"/>
    <row r="70" spans="1:6" hidden="1" x14ac:dyDescent="0.2">
      <c r="A70" s="18"/>
      <c r="B70" s="18"/>
      <c r="C70" s="18"/>
      <c r="D70" s="18"/>
      <c r="E70" s="18"/>
      <c r="F70" s="18"/>
    </row>
    <row r="71" spans="1:6" hidden="1" x14ac:dyDescent="0.2">
      <c r="A71" s="18"/>
      <c r="B71" s="18"/>
      <c r="C71" s="18"/>
      <c r="D71" s="18"/>
      <c r="E71" s="18"/>
      <c r="F71" s="18"/>
    </row>
    <row r="72" spans="1:6" hidden="1" x14ac:dyDescent="0.2">
      <c r="A72" s="18"/>
      <c r="B72" s="18"/>
      <c r="C72" s="18"/>
      <c r="D72" s="18"/>
      <c r="E72" s="18"/>
      <c r="F72" s="18"/>
    </row>
    <row r="73" spans="1:6" hidden="1" x14ac:dyDescent="0.2">
      <c r="A73" s="18"/>
      <c r="B73" s="18"/>
      <c r="C73" s="18"/>
      <c r="D73" s="18"/>
      <c r="E73" s="18"/>
      <c r="F73" s="18"/>
    </row>
    <row r="74" spans="1:6" hidden="1" x14ac:dyDescent="0.2">
      <c r="A74" s="18"/>
      <c r="B74" s="18"/>
      <c r="C74" s="18"/>
      <c r="D74" s="18"/>
      <c r="E74" s="18"/>
      <c r="F74" s="18"/>
    </row>
    <row r="75" spans="1:6" x14ac:dyDescent="0.2"/>
    <row r="76" spans="1:6" x14ac:dyDescent="0.2"/>
    <row r="77" spans="1:6" x14ac:dyDescent="0.2"/>
    <row r="78" spans="1:6" x14ac:dyDescent="0.2"/>
    <row r="79" spans="1:6" x14ac:dyDescent="0.2"/>
    <row r="80" spans="1:6" x14ac:dyDescent="0.2"/>
    <row r="81" x14ac:dyDescent="0.2"/>
    <row r="82" x14ac:dyDescent="0.2"/>
    <row r="83" x14ac:dyDescent="0.2"/>
    <row r="84" x14ac:dyDescent="0.2"/>
    <row r="85" x14ac:dyDescent="0.2"/>
    <row r="86" x14ac:dyDescent="0.2"/>
    <row r="87" x14ac:dyDescent="0.2"/>
    <row r="88" x14ac:dyDescent="0.2"/>
    <row r="89" x14ac:dyDescent="0.2"/>
    <row r="90" x14ac:dyDescent="0.2"/>
  </sheetData>
  <sheetProtection formatCells="0" insertRows="0" deleteRows="0"/>
  <dataConsolidate/>
  <mergeCells count="10">
    <mergeCell ref="E54:F54"/>
    <mergeCell ref="A8:F8"/>
    <mergeCell ref="A1:F1"/>
    <mergeCell ref="A9:F9"/>
    <mergeCell ref="B2:F2"/>
    <mergeCell ref="B3:F3"/>
    <mergeCell ref="B4:F4"/>
    <mergeCell ref="B7:F7"/>
    <mergeCell ref="B5:F5"/>
    <mergeCell ref="B6:F6"/>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53 A11:A13" xr:uid="{00000000-0002-0000-05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5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4:A21 A26:A52" xr:uid="{E2AC63DE-68EE-4701-85B3-49225E7647B2}">
      <formula1>$B$4</formula1>
      <formula2>$B$5</formula2>
    </dataValidation>
  </dataValidations>
  <printOptions gridLines="1"/>
  <pageMargins left="0.70866141732283472" right="0.70866141732283472" top="0.74803149606299213" bottom="0.74803149606299213" header="0.31496062992125984" footer="0.31496062992125984"/>
  <pageSetup paperSize="9" scale="66" fitToHeight="0" orientation="landscape" r:id="rId1"/>
  <headerFooter alignWithMargins="0">
    <oddHeader>&amp;C&amp;"Segoe UI Semibold"&amp;11&amp;K000000 UNCLASSIFIED&amp;1#_x000D_</oddHeader>
    <oddFooter>&amp;LCE Expense Disclosure Workbook 2018&amp;C_x000D_&amp;1#&amp;"Segoe UI Semibold"&amp;11&amp;K000000 UNCLASSIFIED&amp;RWorksheet - Gifts and benefits</oddFooter>
  </headerFooter>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500-000004000000}">
          <x14:formula1>
            <xm:f>'Summary and sign-off'!$A$27:$A$28</xm:f>
          </x14:formula1>
          <xm:sqref>B6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500-000005000000}">
          <x14:formula1>
            <xm:f>'Summary and sign-off'!$A$29:$A$30</xm:f>
          </x14:formula1>
          <xm:sqref>B7:F7</xm:sqref>
        </x14:dataValidation>
        <x14:dataValidation type="list" allowBlank="1" showInputMessage="1" showErrorMessage="1" error="Use the drop down list (at the right of the cell)" xr:uid="{00000000-0002-0000-0500-000002000000}">
          <x14:formula1>
            <xm:f>'Summary and sign-off'!$A$45:$A$46</xm:f>
          </x14:formula1>
          <xm:sqref>C11:C21 C26:C53</xm:sqref>
        </x14:dataValidation>
        <x14:dataValidation type="list" errorStyle="information" operator="greaterThan" allowBlank="1" showInputMessage="1" prompt="Provide specific $ value if possible" xr:uid="{00000000-0002-0000-0500-000003000000}">
          <x14:formula1>
            <xm:f>'Summary and sign-off'!$A$39:$A$44</xm:f>
          </x14:formula1>
          <xm:sqref>E11:E21 E26:E53</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pageSetUpPr fitToPage="1"/>
  </sheetPr>
  <dimension ref="A1:J33"/>
  <sheetViews>
    <sheetView zoomScaleNormal="100" workbookViewId="0">
      <selection sqref="A1:E1"/>
    </sheetView>
  </sheetViews>
  <sheetFormatPr defaultColWidth="0" defaultRowHeight="12.75" zeroHeight="1" x14ac:dyDescent="0.2"/>
  <cols>
    <col min="1" max="1" width="35.7109375" customWidth="1"/>
    <col min="2" max="2" width="14.28515625" customWidth="1"/>
    <col min="3" max="3" width="71.42578125" customWidth="1"/>
    <col min="4" max="4" width="50" customWidth="1"/>
    <col min="5" max="5" width="21.42578125" customWidth="1"/>
    <col min="6" max="6" width="39.28515625" customWidth="1"/>
    <col min="7" max="10" width="9.140625" hidden="1" customWidth="1"/>
    <col min="11" max="13" width="0" hidden="1" customWidth="1"/>
  </cols>
  <sheetData>
    <row r="1" spans="1:6" ht="26.25" customHeight="1" x14ac:dyDescent="0.2">
      <c r="A1" s="122" t="s">
        <v>63</v>
      </c>
      <c r="B1" s="122"/>
      <c r="C1" s="122"/>
      <c r="D1" s="122"/>
      <c r="E1" s="122"/>
    </row>
    <row r="2" spans="1:6" ht="21" customHeight="1" x14ac:dyDescent="0.2">
      <c r="A2" s="3" t="s">
        <v>64</v>
      </c>
      <c r="B2" s="125" t="str">
        <f>'Summary and sign-off'!B2:F2</f>
        <v>Ministry of Foreign Affairs and Trade</v>
      </c>
      <c r="C2" s="125"/>
      <c r="D2" s="125"/>
      <c r="E2" s="125"/>
    </row>
    <row r="3" spans="1:6" ht="31.5" x14ac:dyDescent="0.2">
      <c r="A3" s="3" t="s">
        <v>65</v>
      </c>
      <c r="B3" s="125" t="str">
        <f>'Summary and sign-off'!B3:F3</f>
        <v>Bede Corry</v>
      </c>
      <c r="C3" s="125"/>
      <c r="D3" s="125"/>
      <c r="E3" s="125"/>
    </row>
    <row r="4" spans="1:6" ht="21" customHeight="1" x14ac:dyDescent="0.2">
      <c r="A4" s="3" t="s">
        <v>66</v>
      </c>
      <c r="B4" s="125">
        <f>'Summary and sign-off'!B4:F4</f>
        <v>45839</v>
      </c>
      <c r="C4" s="125"/>
      <c r="D4" s="125"/>
      <c r="E4" s="125"/>
    </row>
    <row r="5" spans="1:6" ht="21" customHeight="1" x14ac:dyDescent="0.2">
      <c r="A5" s="3" t="s">
        <v>67</v>
      </c>
      <c r="B5" s="125">
        <f>'Summary and sign-off'!B5:F5</f>
        <v>46203</v>
      </c>
      <c r="C5" s="125"/>
      <c r="D5" s="125"/>
      <c r="E5" s="125"/>
    </row>
    <row r="6" spans="1:6" ht="21" customHeight="1" x14ac:dyDescent="0.2">
      <c r="A6" s="3" t="s">
        <v>68</v>
      </c>
      <c r="B6" s="126" t="s">
        <v>35</v>
      </c>
      <c r="C6" s="126"/>
      <c r="D6" s="126"/>
      <c r="E6" s="126"/>
    </row>
    <row r="7" spans="1:6" ht="21" customHeight="1" x14ac:dyDescent="0.2">
      <c r="A7" s="3" t="s">
        <v>9</v>
      </c>
      <c r="B7" s="126" t="s">
        <v>37</v>
      </c>
      <c r="C7" s="126"/>
      <c r="D7" s="126"/>
      <c r="E7" s="126"/>
    </row>
    <row r="8" spans="1:6" ht="35.25" customHeight="1" x14ac:dyDescent="0.25">
      <c r="A8" s="140" t="s">
        <v>103</v>
      </c>
      <c r="B8" s="140"/>
      <c r="C8" s="137"/>
      <c r="D8" s="137"/>
      <c r="E8" s="137"/>
      <c r="F8" s="27"/>
    </row>
    <row r="9" spans="1:6" ht="35.25" customHeight="1" x14ac:dyDescent="0.25">
      <c r="A9" s="138" t="s">
        <v>104</v>
      </c>
      <c r="B9" s="139"/>
      <c r="C9" s="139"/>
      <c r="D9" s="139"/>
      <c r="E9" s="139"/>
      <c r="F9" s="27"/>
    </row>
    <row r="10" spans="1:6" ht="27" customHeight="1" x14ac:dyDescent="0.2">
      <c r="A10" s="24" t="s">
        <v>105</v>
      </c>
      <c r="B10" s="24" t="s">
        <v>16</v>
      </c>
      <c r="C10" s="24" t="s">
        <v>106</v>
      </c>
      <c r="D10" s="24" t="s">
        <v>107</v>
      </c>
      <c r="E10" s="24" t="s">
        <v>76</v>
      </c>
      <c r="F10" s="20"/>
    </row>
    <row r="11" spans="1:6" s="2" customFormat="1" x14ac:dyDescent="0.2">
      <c r="A11" s="113">
        <v>45932</v>
      </c>
      <c r="B11" s="101">
        <v>57.98</v>
      </c>
      <c r="C11" s="105" t="s">
        <v>149</v>
      </c>
      <c r="D11" s="105" t="s">
        <v>240</v>
      </c>
      <c r="E11" s="106" t="s">
        <v>82</v>
      </c>
    </row>
    <row r="12" spans="1:6" s="2" customFormat="1" x14ac:dyDescent="0.2">
      <c r="A12" s="113">
        <v>46155</v>
      </c>
      <c r="B12" s="101">
        <v>151.82</v>
      </c>
      <c r="C12" s="105" t="s">
        <v>212</v>
      </c>
      <c r="D12" s="105" t="s">
        <v>213</v>
      </c>
      <c r="E12" s="106" t="s">
        <v>176</v>
      </c>
    </row>
    <row r="13" spans="1:6" s="2" customFormat="1" x14ac:dyDescent="0.2">
      <c r="A13" s="104"/>
      <c r="B13" s="101"/>
      <c r="C13" s="105"/>
      <c r="D13" s="105"/>
      <c r="E13" s="106"/>
    </row>
    <row r="14" spans="1:6" s="2" customFormat="1" ht="11.25" hidden="1" customHeight="1" x14ac:dyDescent="0.2">
      <c r="A14" s="82"/>
      <c r="B14" s="79"/>
      <c r="C14" s="83"/>
      <c r="D14" s="83"/>
      <c r="E14" s="84"/>
    </row>
    <row r="15" spans="1:6" ht="34.5" customHeight="1" x14ac:dyDescent="0.2">
      <c r="A15" s="39" t="s">
        <v>108</v>
      </c>
      <c r="B15" s="48">
        <f>SUM(B11:B14)</f>
        <v>209.79999999999998</v>
      </c>
      <c r="C15" s="54" t="str">
        <f>IF(SUBTOTAL(3,B11:B14)=SUBTOTAL(103,B11:B14),'Summary and sign-off'!$A$48,'Summary and sign-off'!$A$49)</f>
        <v>Check - there are no hidden rows with data</v>
      </c>
      <c r="D15" s="120" t="str">
        <f>IF('Summary and sign-off'!F58='Summary and sign-off'!F54,'Summary and sign-off'!A51,'Summary and sign-off'!A50)</f>
        <v>Check - each entry provides sufficient information</v>
      </c>
      <c r="E15" s="120"/>
      <c r="F15" s="2"/>
    </row>
    <row r="16" spans="1:6" x14ac:dyDescent="0.2">
      <c r="A16" s="18"/>
      <c r="B16" s="17"/>
      <c r="C16" s="17"/>
      <c r="D16" s="17"/>
      <c r="E16" s="17"/>
    </row>
    <row r="17" spans="1:6" x14ac:dyDescent="0.2">
      <c r="A17" s="18" t="s">
        <v>27</v>
      </c>
      <c r="B17" s="19"/>
      <c r="C17" s="17"/>
      <c r="D17" s="17"/>
      <c r="E17" s="17"/>
    </row>
    <row r="18" spans="1:6" ht="12.75" customHeight="1" x14ac:dyDescent="0.2">
      <c r="A18" s="20" t="s">
        <v>109</v>
      </c>
      <c r="B18" s="20"/>
      <c r="C18" s="20"/>
      <c r="D18" s="20"/>
      <c r="E18" s="20"/>
    </row>
    <row r="19" spans="1:6" x14ac:dyDescent="0.2">
      <c r="A19" s="20" t="s">
        <v>110</v>
      </c>
      <c r="B19" s="20"/>
      <c r="C19" s="28"/>
      <c r="D19" s="28"/>
      <c r="E19" s="28"/>
    </row>
    <row r="20" spans="1:6" x14ac:dyDescent="0.2">
      <c r="A20" s="20" t="s">
        <v>33</v>
      </c>
      <c r="B20" s="19"/>
      <c r="C20" s="17"/>
      <c r="D20" s="17"/>
      <c r="E20" s="17"/>
      <c r="F20" s="17"/>
    </row>
    <row r="21" spans="1:6" x14ac:dyDescent="0.2">
      <c r="A21" s="20" t="s">
        <v>111</v>
      </c>
      <c r="B21" s="20"/>
      <c r="C21" s="28"/>
      <c r="D21" s="28"/>
      <c r="E21" s="28"/>
    </row>
    <row r="22" spans="1:6" ht="12.75" customHeight="1" x14ac:dyDescent="0.2">
      <c r="A22" s="20" t="s">
        <v>112</v>
      </c>
      <c r="B22" s="20"/>
      <c r="C22" s="22"/>
      <c r="D22" s="22"/>
      <c r="E22" s="22"/>
    </row>
    <row r="23" spans="1:6" x14ac:dyDescent="0.2">
      <c r="A23" s="17"/>
      <c r="B23" s="17"/>
      <c r="C23" s="17"/>
      <c r="D23" s="17"/>
      <c r="E23" s="17"/>
    </row>
    <row r="24" spans="1:6" x14ac:dyDescent="0.2"/>
    <row r="25" spans="1:6" x14ac:dyDescent="0.2"/>
    <row r="26" spans="1:6" x14ac:dyDescent="0.2"/>
    <row r="27" spans="1:6" x14ac:dyDescent="0.2"/>
    <row r="28" spans="1:6" x14ac:dyDescent="0.2"/>
    <row r="29" spans="1:6" x14ac:dyDescent="0.2"/>
    <row r="30" spans="1:6" x14ac:dyDescent="0.2"/>
    <row r="31" spans="1:6" x14ac:dyDescent="0.2"/>
    <row r="32" spans="1:6" x14ac:dyDescent="0.2"/>
    <row r="33" x14ac:dyDescent="0.2"/>
  </sheetData>
  <sheetProtection formatCells="0" insertRows="0" deleteRows="0"/>
  <mergeCells count="10">
    <mergeCell ref="D15:E15"/>
    <mergeCell ref="B6:E6"/>
    <mergeCell ref="B5:E5"/>
    <mergeCell ref="A1:E1"/>
    <mergeCell ref="A9:E9"/>
    <mergeCell ref="B2:E2"/>
    <mergeCell ref="B3:E3"/>
    <mergeCell ref="B4:E4"/>
    <mergeCell ref="A8:E8"/>
    <mergeCell ref="B7:E7"/>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4" xr:uid="{00000000-0002-0000-03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3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1 A12 A13" xr:uid="{9A7E9F63-43B8-46EF-8656-0D5E1A7A706A}">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Header>&amp;C&amp;"Segoe UI Semibold"&amp;11&amp;K000000 UNCLASSIFIED&amp;1#_x000D_</oddHeader>
    <oddFooter>&amp;LCE Expense Disclosure Workbook 2018&amp;C_x000D_&amp;1#&amp;"Segoe UI Semibold"&amp;11&amp;K000000 UNCLASSIFIED&amp;RWorksheet - Hospitality</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3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300-000003000000}">
          <x14:formula1>
            <xm:f>'Summary and sign-off'!$A$29:$A$30</xm:f>
          </x14:formula1>
          <xm:sqref>B7:E7</xm:sqref>
        </x14:dataValidation>
        <x14:dataValidation type="decimal" operator="greaterThan" allowBlank="1" showInputMessage="1" showErrorMessage="1" error="This cell must contain a dollar figure" xr:uid="{00000000-0002-0000-0300-000004000000}">
          <x14:formula1>
            <xm:f>'Summary and sign-off'!$A$47</xm:f>
          </x14:formula1>
          <xm:sqref>B11:B14</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Key_x0020_Version xmlns="12165527-d881-4234-97f9-ee139a3f0c31">false</Key_x0020_Version>
    <DOCNUM xmlns="12165527-d881-4234-97f9-ee139a3f0c31" xsi:nil="true"/>
    <Business_x0020_Unit xmlns="12165527-d881-4234-97f9-ee139a3f0c31" xsi:nil="true"/>
    <Cabinet_x0020_Committee xmlns="12165527-d881-4234-97f9-ee139a3f0c31" xsi:nil="true"/>
    <Security_x0020_Classification xmlns="12165527-d881-4234-97f9-ee139a3f0c31" xsi:nil="true"/>
    <Endorsement xmlns="12165527-d881-4234-97f9-ee139a3f0c31" xsi:nil="true"/>
    <File_x0020_No xmlns="12165527-d881-4234-97f9-ee139a3f0c31" xsi:nil="true"/>
    <Class xmlns="12165527-d881-4234-97f9-ee139a3f0c31" xsi:nil="true"/>
    <Precedents xmlns="12165527-d881-4234-97f9-ee139a3f0c31" xsi:nil="true"/>
    <RM_x0020_DOC_x0020_ID xmlns="12165527-d881-4234-97f9-ee139a3f0c31" xsi:nil="true"/>
    <Sec_x0020_Review xmlns="12165527-d881-4234-97f9-ee139a3f0c31" xsi:nil="true"/>
    <SubClass xmlns="12165527-d881-4234-97f9-ee139a3f0c31" xsi:nil="true"/>
    <iManageAuthor xmlns="12165527-d881-4234-97f9-ee139a3f0c31" xsi:nil="true"/>
    <_dlc_DocId xmlns="12165527-d881-4234-97f9-ee139a3f0c31">TKMNZ-871057456-822943</_dlc_DocId>
    <_dlc_DocIdUrl xmlns="12165527-d881-4234-97f9-ee139a3f0c31">
      <Url>https://sscnz.sharepoint.com/sites/sscdms/66262/_layouts/15/DocIdRedir.aspx?ID=TKMNZ-871057456-822943</Url>
      <Description>TKMNZ-871057456-822943</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iManageDocument" ma:contentTypeID="0x01010054669F8639DE294E941D1F01D6045AA9004910BA11A4C5304E8E4C6F9EFF2E939A" ma:contentTypeVersion="539" ma:contentTypeDescription="" ma:contentTypeScope="" ma:versionID="aa8d61ab23ba349dbdbf6e771bd21625">
  <xsd:schema xmlns:xsd="http://www.w3.org/2001/XMLSchema" xmlns:xs="http://www.w3.org/2001/XMLSchema" xmlns:p="http://schemas.microsoft.com/office/2006/metadata/properties" xmlns:ns2="12165527-d881-4234-97f9-ee139a3f0c31" targetNamespace="http://schemas.microsoft.com/office/2006/metadata/properties" ma:root="true" ma:fieldsID="4545a69ead8714916461d255f032afb7" ns2:_="">
    <xsd:import namespace="12165527-d881-4234-97f9-ee139a3f0c31"/>
    <xsd:element name="properties">
      <xsd:complexType>
        <xsd:sequence>
          <xsd:element name="documentManagement">
            <xsd:complexType>
              <xsd:all>
                <xsd:element ref="ns2:Business_x0020_Unit" minOccurs="0"/>
                <xsd:element ref="ns2:Cabinet_x0020_Committee" minOccurs="0"/>
                <xsd:element ref="ns2:Class" minOccurs="0"/>
                <xsd:element ref="ns2:DOCNUM" minOccurs="0"/>
                <xsd:element ref="ns2:Endorsement" minOccurs="0"/>
                <xsd:element ref="ns2:File_x0020_No" minOccurs="0"/>
                <xsd:element ref="ns2:Precedents" minOccurs="0"/>
                <xsd:element ref="ns2:Key_x0020_Version" minOccurs="0"/>
                <xsd:element ref="ns2:SubClass" minOccurs="0"/>
                <xsd:element ref="ns2:RM_x0020_DOC_x0020_ID" minOccurs="0"/>
                <xsd:element ref="ns2:Sec_x0020_Review" minOccurs="0"/>
                <xsd:element ref="ns2:Security_x0020_Classification" minOccurs="0"/>
                <xsd:element ref="ns2:iManageAuthor" minOccurs="0"/>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165527-d881-4234-97f9-ee139a3f0c31" elementFormDefault="qualified">
    <xsd:import namespace="http://schemas.microsoft.com/office/2006/documentManagement/types"/>
    <xsd:import namespace="http://schemas.microsoft.com/office/infopath/2007/PartnerControls"/>
    <xsd:element name="Business_x0020_Unit" ma:index="8" nillable="true" ma:displayName="Business Unit" ma:format="Dropdown" ma:internalName="Business_x0020_Unit">
      <xsd:simpleType>
        <xsd:union memberTypes="dms:Text">
          <xsd:simpleType>
            <xsd:restriction base="dms:Choice">
              <xsd:enumeration value="BCS"/>
            </xsd:restriction>
          </xsd:simpleType>
        </xsd:union>
      </xsd:simpleType>
    </xsd:element>
    <xsd:element name="Cabinet_x0020_Committee" ma:index="9" nillable="true" ma:displayName="Cabinet Committee" ma:format="Dropdown" ma:internalName="Cabinet_x0020_Committee">
      <xsd:simpleType>
        <xsd:union memberTypes="dms:Text">
          <xsd:simpleType>
            <xsd:restriction base="dms:Choice">
              <xsd:enumeration value="Appointments and Honours"/>
            </xsd:restriction>
          </xsd:simpleType>
        </xsd:union>
      </xsd:simpleType>
    </xsd:element>
    <xsd:element name="Class" ma:index="10" nillable="true" ma:displayName="Class" ma:format="Dropdown" ma:internalName="Class">
      <xsd:simpleType>
        <xsd:union memberTypes="dms:Text">
          <xsd:simpleType>
            <xsd:restriction base="dms:Choice">
              <xsd:enumeration value="ADVICE"/>
            </xsd:restriction>
          </xsd:simpleType>
        </xsd:union>
      </xsd:simpleType>
    </xsd:element>
    <xsd:element name="DOCNUM" ma:index="11" nillable="true" ma:displayName="DOCNUM" ma:internalName="DOCNUM">
      <xsd:simpleType>
        <xsd:restriction base="dms:Text">
          <xsd:maxLength value="255"/>
        </xsd:restriction>
      </xsd:simpleType>
    </xsd:element>
    <xsd:element name="Endorsement" ma:index="12" nillable="true" ma:displayName="Endorsement" ma:format="Dropdown" ma:internalName="Endorsement">
      <xsd:simpleType>
        <xsd:union memberTypes="dms:Text">
          <xsd:simpleType>
            <xsd:restriction base="dms:Choice">
              <xsd:enumeration value="Addressee Only"/>
            </xsd:restriction>
          </xsd:simpleType>
        </xsd:union>
      </xsd:simpleType>
    </xsd:element>
    <xsd:element name="File_x0020_No" ma:index="13" nillable="true" ma:displayName="File No" ma:internalName="File_x0020_No">
      <xsd:simpleType>
        <xsd:restriction base="dms:Text">
          <xsd:maxLength value="255"/>
        </xsd:restriction>
      </xsd:simpleType>
    </xsd:element>
    <xsd:element name="Precedents" ma:index="14" nillable="true" ma:displayName="Precedents" ma:format="Dropdown" ma:internalName="Precedents">
      <xsd:simpleType>
        <xsd:restriction base="dms:Choice">
          <xsd:enumeration value="ASHCROFTC"/>
        </xsd:restriction>
      </xsd:simpleType>
    </xsd:element>
    <xsd:element name="Key_x0020_Version" ma:index="15" nillable="true" ma:displayName="Key Version" ma:default="0" ma:internalName="Key_x0020_Version">
      <xsd:simpleType>
        <xsd:restriction base="dms:Boolean"/>
      </xsd:simpleType>
    </xsd:element>
    <xsd:element name="SubClass" ma:index="16" nillable="true" ma:displayName="SubClass" ma:format="Dropdown" ma:internalName="SubClass">
      <xsd:simpleType>
        <xsd:union memberTypes="dms:Text">
          <xsd:simpleType>
            <xsd:restriction base="dms:Choice">
              <xsd:enumeration value="MINISTER"/>
            </xsd:restriction>
          </xsd:simpleType>
        </xsd:union>
      </xsd:simpleType>
    </xsd:element>
    <xsd:element name="RM_x0020_DOC_x0020_ID" ma:index="17" nillable="true" ma:displayName="RM DOC ID" ma:internalName="RM_x0020_DOC_x0020_ID">
      <xsd:simpleType>
        <xsd:restriction base="dms:Text">
          <xsd:maxLength value="255"/>
        </xsd:restriction>
      </xsd:simpleType>
    </xsd:element>
    <xsd:element name="Sec_x0020_Review" ma:index="18" nillable="true" ma:displayName="Sec Review" ma:format="DateOnly" ma:internalName="Sec_x0020_Review">
      <xsd:simpleType>
        <xsd:restriction base="dms:DateTime"/>
      </xsd:simpleType>
    </xsd:element>
    <xsd:element name="Security_x0020_Classification" ma:index="19" nillable="true" ma:displayName="Security Classification" ma:format="Dropdown" ma:internalName="Security_x0020_Classification">
      <xsd:simpleType>
        <xsd:union memberTypes="dms:Text">
          <xsd:simpleType>
            <xsd:restriction base="dms:Choice">
              <xsd:enumeration value="BUDGET-SENSITIVE"/>
            </xsd:restriction>
          </xsd:simpleType>
        </xsd:union>
      </xsd:simpleType>
    </xsd:element>
    <xsd:element name="iManageAuthor" ma:index="21" nillable="true" ma:displayName="iManageAuthor" ma:internalName="iManageAuthor">
      <xsd:simpleType>
        <xsd:restriction base="dms:Text">
          <xsd:maxLength value="255"/>
        </xsd:restriction>
      </xsd:simpleType>
    </xsd:element>
    <xsd:element name="_dlc_DocId" ma:index="22" nillable="true" ma:displayName="Document ID Value" ma:description="The value of the document ID assigned to this item." ma:internalName="_dlc_DocId" ma:readOnly="true">
      <xsd:simpleType>
        <xsd:restriction base="dms:Text"/>
      </xsd:simpleType>
    </xsd:element>
    <xsd:element name="_dlc_DocIdUrl" ma:index="23"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4"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ma:index="20" ma:displayName="Comments"/>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F579D7F4-D0D7-4BCB-BBEA-E7C37A64913E}">
  <ds:schemaRefs>
    <ds:schemaRef ds:uri="http://schemas.microsoft.com/office/2006/metadata/properties"/>
    <ds:schemaRef ds:uri="http://schemas.microsoft.com/office/infopath/2007/PartnerControls"/>
    <ds:schemaRef ds:uri="12165527-d881-4234-97f9-ee139a3f0c31"/>
  </ds:schemaRefs>
</ds:datastoreItem>
</file>

<file path=customXml/itemProps2.xml><?xml version="1.0" encoding="utf-8"?>
<ds:datastoreItem xmlns:ds="http://schemas.openxmlformats.org/officeDocument/2006/customXml" ds:itemID="{D79D72C4-64B1-41DC-903A-2759D151F6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165527-d881-4234-97f9-ee139a3f0c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C6A401E-B983-48F3-ADF0-8594D7EE483B}">
  <ds:schemaRefs>
    <ds:schemaRef ds:uri="http://schemas.microsoft.com/sharepoint/v3/contenttype/forms"/>
  </ds:schemaRefs>
</ds:datastoreItem>
</file>

<file path=customXml/itemProps4.xml><?xml version="1.0" encoding="utf-8"?>
<ds:datastoreItem xmlns:ds="http://schemas.openxmlformats.org/officeDocument/2006/customXml" ds:itemID="{239DBCAB-6875-4133-81DD-45924FC1DF38}">
  <ds:schemaRefs>
    <ds:schemaRef ds:uri="http://schemas.microsoft.com/sharepoint/events"/>
  </ds:schemaRefs>
</ds:datastoreItem>
</file>

<file path=docMetadata/LabelInfo.xml><?xml version="1.0" encoding="utf-8"?>
<clbl:labelList xmlns:clbl="http://schemas.microsoft.com/office/2020/mipLabelMetadata">
  <clbl:label id="{134c9d5b-ecd1-4255-8544-9530ef9a4426}" enabled="1" method="Privileged" siteId="{1aaaec2a-4cb7-48cc-a7da-41e33f62278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Summary and sign-off</vt:lpstr>
      <vt:lpstr>Travel</vt:lpstr>
      <vt:lpstr>All other expenses</vt:lpstr>
      <vt:lpstr>Gifts and benefits</vt:lpstr>
      <vt:lpstr>Hospitality</vt:lpstr>
      <vt:lpstr>'All other expenses'!Print_Area</vt:lpstr>
      <vt:lpstr>'Gifts and benefits'!Print_Area</vt:lpstr>
      <vt:lpstr>Hospitality!Print_Area</vt:lpstr>
      <vt:lpstr>'Summary and sign-off'!Print_Area</vt:lpstr>
      <vt:lpstr>Travel!Print_Area</vt:lpstr>
    </vt:vector>
  </TitlesOfParts>
  <Manager/>
  <Company>SSC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CE-Expense-Disclosure-Workbook-2018</dc:title>
  <dc:subject/>
  <cp:keywords/>
  <dc:description>Version 7 - for review by SIT - ready 2/10/18</dc:description>
  <cp:revision/>
  <cp:lastPrinted>2026-07-26T21:31:02Z</cp:lastPrinted>
  <dcterms:created xsi:type="dcterms:W3CDTF">2010-10-17T20:59:02Z</dcterms:created>
  <dcterms:modified xsi:type="dcterms:W3CDTF">2026-07-29T22:01:22Z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0x01010054669F8639DE294E941D1F01D6045AA9004910BA11A4C5304E8E4C6F9EFF2E939A</vt:lpwstr>
  </property>
  <property fmtid="{D5CDD505-2E9C-101B-9397-08002B2CF9AE}" pid="3" name="Modified_x0020_By">
    <vt:lpwstr/>
  </property>
  <property fmtid="{D5CDD505-2E9C-101B-9397-08002B2CF9AE}" pid="4" name="Created By">
    <vt:lpwstr/>
  </property>
  <property fmtid="{D5CDD505-2E9C-101B-9397-08002B2CF9AE}" pid="5" name="Modified By">
    <vt:lpwstr/>
  </property>
  <property fmtid="{D5CDD505-2E9C-101B-9397-08002B2CF9AE}" pid="6" name="Created_x0020_By">
    <vt:lpwstr/>
  </property>
  <property fmtid="{D5CDD505-2E9C-101B-9397-08002B2CF9AE}" pid="7" name="AuthorIds_UIVersion_3585">
    <vt:lpwstr>122</vt:lpwstr>
  </property>
  <property fmtid="{D5CDD505-2E9C-101B-9397-08002B2CF9AE}" pid="8" name="AuthorIds_UIVersion_3587">
    <vt:lpwstr>122</vt:lpwstr>
  </property>
  <property fmtid="{D5CDD505-2E9C-101B-9397-08002B2CF9AE}" pid="9" name="_dlc_DocIdItemGuid">
    <vt:lpwstr>a8a4f21a-863d-4623-8308-1d8e1a69ec25</vt:lpwstr>
  </property>
  <property fmtid="{D5CDD505-2E9C-101B-9397-08002B2CF9AE}" pid="10" name="SharedWithUsers">
    <vt:lpwstr>87;#Ken Smart;#157;#Nehalkumar patel</vt:lpwstr>
  </property>
</Properties>
</file>