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Ludlow\Documents\For uploading to website\"/>
    </mc:Choice>
  </mc:AlternateContent>
  <bookViews>
    <workbookView xWindow="0" yWindow="0" windowWidth="28800" windowHeight="12300" firstSheet="1"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benefits'!$A$1:$F$56</definedName>
    <definedName name="_xlnm.Print_Area" localSheetId="0">'Guidance for agencies'!$A$1:$A$58</definedName>
    <definedName name="_xlnm.Print_Area" localSheetId="3">Hospitality!$A$1:$E$24</definedName>
    <definedName name="_xlnm.Print_Area" localSheetId="1">'Summary and sign-off'!$A$1:$F$23</definedName>
    <definedName name="_xlnm.Print_Area" localSheetId="2">Travel!$A$1:$E$202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5" i="4" l="1"/>
  <c r="C27" i="3"/>
  <c r="C17" i="2"/>
  <c r="C121" i="1"/>
  <c r="C191" i="1"/>
  <c r="C22" i="1"/>
  <c r="B6" i="13" l="1"/>
  <c r="E60" i="13"/>
  <c r="C60" i="13"/>
  <c r="C47" i="4"/>
  <c r="C46" i="4"/>
  <c r="B60" i="13" l="1"/>
  <c r="B59" i="13"/>
  <c r="D59" i="13"/>
  <c r="B58" i="13"/>
  <c r="D58" i="13"/>
  <c r="D57" i="13"/>
  <c r="B57" i="13"/>
  <c r="D56" i="13"/>
  <c r="B56" i="13"/>
  <c r="D55" i="13"/>
  <c r="B55" i="13"/>
  <c r="B2" i="4"/>
  <c r="B3" i="4"/>
  <c r="B2" i="3"/>
  <c r="B3" i="3"/>
  <c r="B2" i="2"/>
  <c r="B3" i="2"/>
  <c r="B2" i="1"/>
  <c r="B3" i="1"/>
  <c r="F58" i="13" l="1"/>
  <c r="D17" i="2" s="1"/>
  <c r="F60" i="13"/>
  <c r="E45" i="4" s="1"/>
  <c r="F59" i="13"/>
  <c r="D27" i="3" s="1"/>
  <c r="F57" i="13"/>
  <c r="D191" i="1" s="1"/>
  <c r="F56" i="13"/>
  <c r="D121" i="1" s="1"/>
  <c r="F55" i="13"/>
  <c r="D22" i="1" s="1"/>
  <c r="C13" i="13"/>
  <c r="C12" i="13"/>
  <c r="C11" i="13"/>
  <c r="C16" i="13" l="1"/>
  <c r="C17" i="13"/>
  <c r="B5" i="4" l="1"/>
  <c r="B4" i="4"/>
  <c r="B5" i="3"/>
  <c r="B4" i="3"/>
  <c r="B5" i="2"/>
  <c r="B4" i="2"/>
  <c r="B5" i="1"/>
  <c r="B4" i="1"/>
  <c r="C15" i="13" l="1"/>
  <c r="F12" i="13" l="1"/>
  <c r="C45" i="4"/>
  <c r="F11" i="13" s="1"/>
  <c r="F13" i="13" l="1"/>
  <c r="B191" i="1"/>
  <c r="B17" i="13" s="1"/>
  <c r="B121" i="1"/>
  <c r="B16" i="13" s="1"/>
  <c r="B22" i="1"/>
  <c r="B15" i="13" s="1"/>
  <c r="B27" i="3" l="1"/>
  <c r="B13" i="13" s="1"/>
  <c r="B17" i="2"/>
  <c r="B12" i="13" s="1"/>
  <c r="B11" i="13" l="1"/>
  <c r="B193"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124"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<sst xmlns="http://schemas.openxmlformats.org/spreadsheetml/2006/main" count="590" uniqueCount="322">
  <si>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</si>
  <si>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</si>
  <si>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</si>
  <si>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</si>
  <si>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</si>
  <si>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</si>
  <si>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</si>
  <si>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</si>
  <si>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</si>
  <si>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</si>
  <si>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</si>
  <si>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</si>
  <si>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</si>
  <si>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</si>
  <si>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</si>
  <si>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</si>
  <si>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</si>
  <si>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</si>
  <si>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</si>
  <si>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</si>
  <si>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</si>
  <si>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</si>
  <si>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</si>
  <si>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</si>
  <si>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</si>
  <si>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</si>
  <si>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</si>
  <si>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</si>
  <si>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</si>
  <si>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</si>
  <si>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</si>
  <si>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</si>
  <si>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</si>
  <si>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</si>
  <si>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</si>
  <si>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</si>
  <si>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</si>
  <si>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</si>
  <si>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</si>
  <si>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</si>
  <si>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</si>
  <si>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</si>
  <si>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</si>
  <si>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</si>
  <si>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</si>
  <si>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</si>
  <si>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</si>
  <si>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</si>
  <si>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</si>
  <si>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</si>
  <si>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</si>
  <si>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</si>
  <si>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</si>
  <si>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</si>
  <si>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</si>
  <si>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</si>
  <si>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</si>
  <si>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</si>
  <si>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</si>
  <si>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</si>
  <si>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</si>
  <si>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</si>
  <si>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</si>
  <si>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</si>
  <si>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</si>
  <si>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</si>
  <si>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</si>
  <si>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</si>
  <si>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</si>
  <si>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</si>
  <si>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</si>
  <si>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</si>
  <si>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</si>
  <si>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</si>
  <si>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</si>
  <si>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</si>
  <si>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</si>
  <si>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</si>
  <si>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</si>
  <si>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</si>
  <si>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</si>
  <si>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</si>
  <si>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</si>
  <si>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</si>
  <si>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</si>
  <si>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</si>
  <si>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</si>
  <si>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</si>
  <si>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</si>
  <si>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</si>
  <si>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</si>
  <si>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</si>
  <si>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</si>
  <si>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</si>
  <si>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</si>
  <si>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</si>
  <si>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</si>
  <si>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</si>
  <si>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</si>
  <si>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</si>
  <si>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</si>
  <si>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</si>
  <si>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</si>
  <si>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</si>
  <si>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</si>
  <si>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</si>
  <si>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</si>
  <si>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</si>
  <si>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</si>
  <si>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</si>
  <si>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</si>
  <si>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</si>
  <si>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</si>
  <si>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</si>
  <si>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</si>
  <si>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</si>
  <si>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</si>
  <si>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</si>
  <si>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</si>
  <si>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</si>
  <si>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</si>
  <si>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</si>
  <si>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</si>
  <si>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</si>
  <si>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</si>
  <si>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</si>
  <si>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</si>
  <si>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</si>
  <si>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</si>
  <si>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</si>
  <si>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</si>
  <si>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</si>
  <si>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</si>
  <si>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</si>
  <si>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</si>
  <si>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</si>
  <si>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</si>
  <si>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</si>
  <si>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</si>
  <si>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</si>
  <si>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</si>
  <si>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</si>
  <si>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</si>
  <si>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</si>
  <si>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</si>
  <si>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</si>
  <si>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</si>
  <si>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</si>
  <si>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</si>
  <si>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</si>
  <si>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</si>
  <si>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</si>
  <si>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</si>
  <si>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</si>
  <si>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</si>
  <si>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</si>
  <si>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</si>
  <si>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</si>
  <si>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</si>
  <si>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</si>
  <si>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</si>
  <si>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</si>
  <si>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</si>
  <si>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</si>
  <si>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</si>
  <si>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</si>
  <si>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</si>
  <si>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</si>
  <si>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</si>
  <si>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Ministry of Foreign Affairs and Trade</t>
  </si>
  <si>
    <t>Chris Seed</t>
  </si>
  <si>
    <t>Taxi: Home to Wellington Airport</t>
  </si>
  <si>
    <t>Auckland</t>
  </si>
  <si>
    <t>Dinner</t>
  </si>
  <si>
    <t>Taxi: CBD to Auckland Airport</t>
  </si>
  <si>
    <t>Taxi: Wellington Airport to MFAT</t>
  </si>
  <si>
    <t>19-21 July 2020</t>
  </si>
  <si>
    <t>Attendance at China Business Summit</t>
  </si>
  <si>
    <t>Taxi: Auckland Airport to CBD</t>
  </si>
  <si>
    <t>Attendance at China Council Board Meeting</t>
  </si>
  <si>
    <t>Attendance at Asia New Zealand Foundation Board Meeting</t>
  </si>
  <si>
    <t>Christchurch</t>
  </si>
  <si>
    <t>Hotel costs (2 nights accommodation and meals)</t>
  </si>
  <si>
    <t>Dinner 20 July 2020</t>
  </si>
  <si>
    <t>Airfare Wellington/Auckland/Wellington</t>
  </si>
  <si>
    <t>Lunch</t>
  </si>
  <si>
    <t>Chair, Asia New Zealand Foundation Board</t>
  </si>
  <si>
    <t>Dinner incl partner</t>
  </si>
  <si>
    <t>Wellington</t>
  </si>
  <si>
    <t>Dinner hosted by Governor-General</t>
  </si>
  <si>
    <t>Governor General</t>
  </si>
  <si>
    <t>Parking: Wellington Airport</t>
  </si>
  <si>
    <t>Taxi: Home to Government House</t>
  </si>
  <si>
    <t>Airfare Wellington/Christchurch/Wellington</t>
  </si>
  <si>
    <t xml:space="preserve">Registration </t>
  </si>
  <si>
    <t>Registration for China Business Summit</t>
  </si>
  <si>
    <t>Mooncakes</t>
  </si>
  <si>
    <t>Shared with staff</t>
  </si>
  <si>
    <t>Bottle of rum</t>
  </si>
  <si>
    <t>Gifted to social club</t>
  </si>
  <si>
    <t>Lunch for 6</t>
  </si>
  <si>
    <t>Bottle of vodka</t>
  </si>
  <si>
    <t>2 bottles of wine</t>
  </si>
  <si>
    <t>Box of chocolates</t>
  </si>
  <si>
    <t>Bottle of wine</t>
  </si>
  <si>
    <t>Taxi: Wellington CBD to home</t>
  </si>
  <si>
    <t xml:space="preserve">Dinner for Westpac Spirit of Service Scholarship </t>
  </si>
  <si>
    <t>Dinner for departing diplomats</t>
  </si>
  <si>
    <t>Taxi: Home to Wellington CBD</t>
  </si>
  <si>
    <t>Errol and Jenny Clark</t>
  </si>
  <si>
    <t>14-15 November 2020</t>
  </si>
  <si>
    <t>Airfare Wellington/Whangarei/Wellington</t>
  </si>
  <si>
    <t>Whangarei</t>
  </si>
  <si>
    <t>Attendance at the funeral of a member of staff</t>
  </si>
  <si>
    <t>Participation at the ASEAN-New Zealand Commemorative Summit, East Asia Summit and RCEP signing ceremony</t>
  </si>
  <si>
    <t>Hotel costs (1 night accommodation and meals)</t>
  </si>
  <si>
    <t>Taxi: Wellington Airport to home</t>
  </si>
  <si>
    <t>Attendance at NZTE Board Meeting and Dinner, and China Council Board AGM</t>
  </si>
  <si>
    <t>3-4 December 2020</t>
  </si>
  <si>
    <t>Taxi: MFAT to Wellington Airport</t>
  </si>
  <si>
    <t>NZTE Board</t>
  </si>
  <si>
    <t>Westpac CE</t>
  </si>
  <si>
    <t>Phone and data costs</t>
  </si>
  <si>
    <t>Mobile phone</t>
  </si>
  <si>
    <t>July-August 2020</t>
  </si>
  <si>
    <t>August-September 2020</t>
  </si>
  <si>
    <t>September-October 2020</t>
  </si>
  <si>
    <t>October-November 2020</t>
  </si>
  <si>
    <t>November-December 2020</t>
  </si>
  <si>
    <t>Mobile phone  (includes international calls)</t>
  </si>
  <si>
    <t>Mobile phone  (includes international calls )</t>
  </si>
  <si>
    <t>Box of dates</t>
  </si>
  <si>
    <t>Warren Allen, Chair Audit and Risk Committee</t>
  </si>
  <si>
    <t>Farewell dinner for member of staff</t>
  </si>
  <si>
    <t>Attendance at Diplomatic Corps events in Waitangi</t>
  </si>
  <si>
    <t>3-5 February 2021</t>
  </si>
  <si>
    <t>Bay of Islands</t>
  </si>
  <si>
    <t>Taxi: Paihia to Kerikeri Airport</t>
  </si>
  <si>
    <t>Taxi: Kerikeri Airport to Paihia</t>
  </si>
  <si>
    <t>12-13 March 2021</t>
  </si>
  <si>
    <t>Airfare Wellington/Auckland/Kerikeri/Auckland/Wellington</t>
  </si>
  <si>
    <t>Attendance at the EXPO 2020 event in Auckland</t>
  </si>
  <si>
    <t>Attendance at the National Remembrance Service, 13 March</t>
  </si>
  <si>
    <t>Dinner with Zespri Board</t>
  </si>
  <si>
    <t>Zespri Board</t>
  </si>
  <si>
    <t>Attendance at the Unveiling of the Pacific Islands' Memorial</t>
  </si>
  <si>
    <t>Attendance at talks with Cook Islands Prime Minister Brown</t>
  </si>
  <si>
    <t>2-3 May 2021</t>
  </si>
  <si>
    <t>Dinner for 2</t>
  </si>
  <si>
    <t>Taxi: Auckland CBD to Airport</t>
  </si>
  <si>
    <t>Taxi: Wellington Airport to Home</t>
  </si>
  <si>
    <t>Dinner hosted by Minister of Foreign Affairs</t>
  </si>
  <si>
    <t>Taxi: MFAT to home</t>
  </si>
  <si>
    <t>Minister of Foreign Affairs</t>
  </si>
  <si>
    <t>Attendance at meetings with Australian Minister of Foreign Affairs</t>
  </si>
  <si>
    <t>Attendance at Foreign Policy talks in Canberra</t>
  </si>
  <si>
    <t>18-21/05/2021</t>
  </si>
  <si>
    <t>Taxi: Canberra CBD to Airport</t>
  </si>
  <si>
    <t>Hotel costs (3 nights accommodation and meals)</t>
  </si>
  <si>
    <t>Taxi: Auckland CBD to Museum</t>
  </si>
  <si>
    <t>Taxi: Home to Official Residence</t>
  </si>
  <si>
    <t>Taxi: Home to Pukeahu National War Memorial Park</t>
  </si>
  <si>
    <t>Attendance at ANZAC Day commemorations</t>
  </si>
  <si>
    <t>3 trays of kiwifruit</t>
  </si>
  <si>
    <t>Dinner for 3</t>
  </si>
  <si>
    <t>Queenstown</t>
  </si>
  <si>
    <t xml:space="preserve">Attendance at Australia New Zealand Leaders' Meeting </t>
  </si>
  <si>
    <t>Taxi: Queenstown Airport to CBD</t>
  </si>
  <si>
    <t>Taxi: Hotel to restaurant</t>
  </si>
  <si>
    <t>Taxi: Restaurant to hotel</t>
  </si>
  <si>
    <t>Taxi: Thorndon to MFAT</t>
  </si>
  <si>
    <t>Taxi: Home to Thorndon</t>
  </si>
  <si>
    <t>Auckland Airport to CBD</t>
  </si>
  <si>
    <t>Taxi: Government House to home</t>
  </si>
  <si>
    <t>Taxi: Pukeahu National War Memorial Park to home</t>
  </si>
  <si>
    <t>Taxi: Official Residence to home</t>
  </si>
  <si>
    <t>Dinner with Australian Executive Director of Asia Society</t>
  </si>
  <si>
    <t>Hotel costs  (2 nights accommodation and meals)</t>
  </si>
  <si>
    <t>22-23 April 2021</t>
  </si>
  <si>
    <t>30 May-1 June 2021</t>
  </si>
  <si>
    <t>Cullen Breakfast</t>
  </si>
  <si>
    <t>January-February 2021</t>
  </si>
  <si>
    <t>February-March 2021</t>
  </si>
  <si>
    <t>December 2020-January 2021</t>
  </si>
  <si>
    <t>March-April 2021</t>
  </si>
  <si>
    <t>April-May 2021</t>
  </si>
  <si>
    <t>May-June 2021</t>
  </si>
  <si>
    <t>Dinner hosted by diplomatic representative</t>
  </si>
  <si>
    <t>Reception hosted by diplomatic representative</t>
  </si>
  <si>
    <t>Lunch with diplomatic representative</t>
  </si>
  <si>
    <t>Dinner with diplomatic representative and spouse</t>
  </si>
  <si>
    <t>Diplomatic representative</t>
  </si>
  <si>
    <t>Airfare Wellington/Queenstown/Wellington</t>
  </si>
  <si>
    <t>Taxi: MFAT to Wilton</t>
  </si>
  <si>
    <t>Taxi: Wilton to MFAT</t>
  </si>
  <si>
    <t>Interagency meeting in Thorndon</t>
  </si>
  <si>
    <t>Appointment in Thorndon related to travel</t>
  </si>
  <si>
    <t>Offsite staff meeting in Wilton</t>
  </si>
  <si>
    <t>Taxi: MFAT to Thorndon</t>
  </si>
  <si>
    <t>Taxi: Home to restaurant</t>
  </si>
  <si>
    <t>Taxi: Restaurant to home</t>
  </si>
  <si>
    <t>Attendance at APEC Business Engagement Event</t>
  </si>
  <si>
    <t>Taxi: MFAT to Official Residence</t>
  </si>
  <si>
    <t>Conference</t>
  </si>
  <si>
    <t>Deloitte Chapman Tripp</t>
  </si>
  <si>
    <t>NBBQ</t>
  </si>
  <si>
    <t>NZ US Council</t>
  </si>
  <si>
    <t>WOW tickets</t>
  </si>
  <si>
    <t>WOW</t>
  </si>
  <si>
    <t>Lunch with Minister of Finance</t>
  </si>
  <si>
    <t xml:space="preserve">Auckland Business Chamber </t>
  </si>
  <si>
    <t>Australia New Zealand Leadership Forum</t>
  </si>
  <si>
    <t>Taituara Local Government Professionals</t>
  </si>
  <si>
    <t>Taxi: Thorndon to CBD</t>
  </si>
  <si>
    <t>KEA NZ</t>
  </si>
  <si>
    <t>KEA NZ Awards</t>
  </si>
  <si>
    <t>Christmas party</t>
  </si>
  <si>
    <t>Airfare Wellington/Canberra/Wellington</t>
  </si>
  <si>
    <t>Canberra</t>
  </si>
  <si>
    <t>Auckland CBD to Airport</t>
  </si>
  <si>
    <t>Exhibition tickets</t>
  </si>
  <si>
    <t>Te Papa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</si>
</sst>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9"/>
      <name val="Arial"/>
      <family val="2"/>
    </font>
    <font>
      <sz val="9"/>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left" vertical="center"/>
      <protection locked="0"/>
    </xf>
    <xf numFmtId="164" fontId="37" fillId="11" borderId="4" xfId="0" applyNumberFormat="1" applyFont="1" applyFill="1" applyBorder="1" applyAlignment="1" applyProtection="1">
      <alignment vertical="center" wrapText="1"/>
      <protection locked="0"/>
    </xf>
    <xf numFmtId="0" fontId="37" fillId="11" borderId="4" xfId="0" applyFont="1" applyFill="1" applyBorder="1" applyAlignment="1" applyProtection="1">
      <alignment vertical="center" wrapText="1"/>
      <protection locked="0"/>
    </xf>
    <xf numFmtId="0" fontId="37" fillId="11" borderId="5" xfId="0" applyFont="1" applyFill="1" applyBorder="1" applyAlignment="1" applyProtection="1">
      <alignment vertical="center" wrapText="1"/>
      <protection locked="0"/>
    </xf>
    <xf numFmtId="0" fontId="38" fillId="0" borderId="0" xfId="0" applyFont="1" applyAlignment="1" applyProtection="1">
      <alignment wrapText="1"/>
      <protection locked="0"/>
    </xf>
    <xf numFmtId="0" fontId="38" fillId="0" borderId="0" xfId="0" applyFont="1" applyProtection="1">
      <protection locked="0"/>
    </xf>
    <xf numFmtId="0" fontId="21" fillId="11" borderId="4" xfId="0" applyFont="1" applyFill="1" applyBorder="1" applyAlignment="1" applyProtection="1">
      <alignment vertical="center" wrapText="1"/>
      <protection locked="0"/>
    </xf>
    <xf numFmtId="164" fontId="15" fillId="11" borderId="4" xfId="0" applyNumberFormat="1" applyFont="1" applyFill="1" applyBorder="1" applyAlignment="1" applyProtection="1">
      <alignment horizontal="left" vertical="center" wrapText="1"/>
      <protection locked="0"/>
    </xf>
    <xf numFmtId="164" fontId="15" fillId="11" borderId="5" xfId="0" applyNumberFormat="1" applyFont="1" applyFill="1" applyBorder="1" applyAlignment="1" applyProtection="1">
      <alignment horizontal="righ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2"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A2" sqref="A2"/>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7" t="s">
        <v>51</v>
      </c>
      <c r="B1" s="177"/>
      <c r="C1" s="177"/>
      <c r="D1" s="177"/>
      <c r="E1" s="177"/>
      <c r="F1" s="177"/>
      <c r="G1" s="46"/>
      <c r="H1" s="46"/>
      <c r="I1" s="46"/>
      <c r="J1" s="46"/>
      <c r="K1" s="46"/>
    </row>
    <row r="2" spans="1:11" ht="21" customHeight="1" x14ac:dyDescent="0.2">
      <c r="A2" s="4" t="s">
        <v>52</v>
      </c>
      <c r="B2" s="178" t="s">
        <v>169</v>
      </c>
      <c r="C2" s="178"/>
      <c r="D2" s="178"/>
      <c r="E2" s="178"/>
      <c r="F2" s="178"/>
      <c r="G2" s="46"/>
      <c r="H2" s="46"/>
      <c r="I2" s="46"/>
      <c r="J2" s="46"/>
      <c r="K2" s="46"/>
    </row>
    <row r="3" spans="1:11" ht="21" customHeight="1" x14ac:dyDescent="0.2">
      <c r="A3" s="4" t="s">
        <v>53</v>
      </c>
      <c r="B3" s="178" t="s">
        <v>170</v>
      </c>
      <c r="C3" s="178"/>
      <c r="D3" s="178"/>
      <c r="E3" s="178"/>
      <c r="F3" s="178"/>
      <c r="G3" s="46"/>
      <c r="H3" s="46"/>
      <c r="I3" s="46"/>
      <c r="J3" s="46"/>
      <c r="K3" s="46"/>
    </row>
    <row r="4" spans="1:11" ht="21" customHeight="1" x14ac:dyDescent="0.2">
      <c r="A4" s="4" t="s">
        <v>54</v>
      </c>
      <c r="B4" s="179">
        <v>44013</v>
      </c>
      <c r="C4" s="179"/>
      <c r="D4" s="179"/>
      <c r="E4" s="179"/>
      <c r="F4" s="179"/>
      <c r="G4" s="46"/>
      <c r="H4" s="46"/>
      <c r="I4" s="46"/>
      <c r="J4" s="46"/>
      <c r="K4" s="46"/>
    </row>
    <row r="5" spans="1:11" ht="21" customHeight="1" x14ac:dyDescent="0.2">
      <c r="A5" s="4" t="s">
        <v>55</v>
      </c>
      <c r="B5" s="179">
        <v>44377</v>
      </c>
      <c r="C5" s="179"/>
      <c r="D5" s="179"/>
      <c r="E5" s="179"/>
      <c r="F5" s="179"/>
      <c r="G5" s="46"/>
      <c r="H5" s="46"/>
      <c r="I5" s="46"/>
      <c r="J5" s="46"/>
      <c r="K5" s="46"/>
    </row>
    <row r="6" spans="1:11" ht="21" customHeight="1" x14ac:dyDescent="0.2">
      <c r="A6" s="4" t="s">
        <v>56</v>
      </c>
      <c r="B6" s="176" t="str">
        <f>IF(AND(Travel!B7&lt;&gt;A30,Hospitality!B7&lt;&gt;A30,'All other expenses'!B7&lt;&gt;A30,'Gifts and benefits'!B7&lt;&gt;A30),A31,IF(AND(Travel!B7=A30,Hospitality!B7=A30,'All other expenses'!B7=A30,'Gifts and benefits'!B7=A30),A33,A32))</f>
        <v>Data and totals checked on all sheets</v>
      </c>
      <c r="C6" s="176"/>
      <c r="D6" s="176"/>
      <c r="E6" s="176"/>
      <c r="F6" s="176"/>
      <c r="G6" s="34"/>
      <c r="H6" s="46"/>
      <c r="I6" s="46"/>
      <c r="J6" s="46"/>
      <c r="K6" s="46"/>
    </row>
    <row r="7" spans="1:11" ht="21" customHeight="1" x14ac:dyDescent="0.2">
      <c r="A7" s="4" t="s">
        <v>57</v>
      </c>
      <c r="B7" s="175" t="s">
        <v>89</v>
      </c>
      <c r="C7" s="175"/>
      <c r="D7" s="175"/>
      <c r="E7" s="175"/>
      <c r="F7" s="175"/>
      <c r="G7" s="34"/>
      <c r="H7" s="46"/>
      <c r="I7" s="46"/>
      <c r="J7" s="46"/>
      <c r="K7" s="46"/>
    </row>
    <row r="8" spans="1:11" ht="21" customHeight="1" x14ac:dyDescent="0.2">
      <c r="A8" s="4" t="s">
        <v>59</v>
      </c>
      <c r="B8" s="175" t="s">
        <v>232</v>
      </c>
      <c r="C8" s="175"/>
      <c r="D8" s="175"/>
      <c r="E8" s="175"/>
      <c r="F8" s="175"/>
      <c r="G8" s="34"/>
      <c r="H8" s="46"/>
      <c r="I8" s="46"/>
      <c r="J8" s="46"/>
      <c r="K8" s="46"/>
    </row>
    <row r="9" spans="1:11" ht="66.75" customHeight="1" x14ac:dyDescent="0.2">
      <c r="A9" s="174" t="s">
        <v>60</v>
      </c>
      <c r="B9" s="174"/>
      <c r="C9" s="174"/>
      <c r="D9" s="174"/>
      <c r="E9" s="174"/>
      <c r="F9" s="174"/>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15925.920000000002</v>
      </c>
      <c r="C11" s="102" t="str">
        <f>IF(Travel!B6="",A34,Travel!B6)</f>
        <v>Figures exclude GST</v>
      </c>
      <c r="D11" s="8"/>
      <c r="E11" s="10" t="s">
        <v>66</v>
      </c>
      <c r="F11" s="56">
        <f>'Gifts and benefits'!C45</f>
        <v>32</v>
      </c>
      <c r="G11" s="47"/>
      <c r="H11" s="47"/>
      <c r="I11" s="47"/>
      <c r="J11" s="47"/>
      <c r="K11" s="47"/>
    </row>
    <row r="12" spans="1:11" ht="27.75" customHeight="1" x14ac:dyDescent="0.2">
      <c r="A12" s="10" t="s">
        <v>24</v>
      </c>
      <c r="B12" s="94">
        <f>Hospitality!B17</f>
        <v>937.27</v>
      </c>
      <c r="C12" s="102" t="str">
        <f>IF(Hospitality!B6="",A34,Hospitality!B6)</f>
        <v>Figures exclude GST</v>
      </c>
      <c r="D12" s="8"/>
      <c r="E12" s="10" t="s">
        <v>67</v>
      </c>
      <c r="F12" s="56">
        <f>'Gifts and benefits'!C46</f>
        <v>24</v>
      </c>
      <c r="G12" s="47"/>
      <c r="H12" s="47"/>
      <c r="I12" s="47"/>
      <c r="J12" s="47"/>
      <c r="K12" s="47"/>
    </row>
    <row r="13" spans="1:11" ht="27.75" customHeight="1" x14ac:dyDescent="0.2">
      <c r="A13" s="10" t="s">
        <v>68</v>
      </c>
      <c r="B13" s="94">
        <f>'All other expenses'!B27</f>
        <v>1311.6490000000001</v>
      </c>
      <c r="C13" s="102" t="str">
        <f>IF('All other expenses'!B6="",A34,'All other expenses'!B6)</f>
        <v>Figures exclude GST</v>
      </c>
      <c r="D13" s="8"/>
      <c r="E13" s="10" t="s">
        <v>69</v>
      </c>
      <c r="F13" s="56">
        <f>'Gifts and benefits'!C47</f>
        <v>8</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2736.7999999999997</v>
      </c>
      <c r="C15" s="104" t="str">
        <f>C11</f>
        <v>Figures exclude GST</v>
      </c>
      <c r="D15" s="8"/>
      <c r="E15" s="8"/>
      <c r="F15" s="58"/>
      <c r="G15" s="46"/>
      <c r="H15" s="46"/>
      <c r="I15" s="46"/>
      <c r="J15" s="46"/>
      <c r="K15" s="46"/>
    </row>
    <row r="16" spans="1:11" ht="27.75" customHeight="1" x14ac:dyDescent="0.2">
      <c r="A16" s="11" t="s">
        <v>71</v>
      </c>
      <c r="B16" s="96">
        <f>Travel!B121</f>
        <v>12553.300000000003</v>
      </c>
      <c r="C16" s="104" t="str">
        <f>C11</f>
        <v>Figures exclude GST</v>
      </c>
      <c r="D16" s="59"/>
      <c r="E16" s="8"/>
      <c r="F16" s="60"/>
      <c r="G16" s="46"/>
      <c r="H16" s="46"/>
      <c r="I16" s="46"/>
      <c r="J16" s="46"/>
      <c r="K16" s="46"/>
    </row>
    <row r="17" spans="1:11" ht="27.75" customHeight="1" x14ac:dyDescent="0.2">
      <c r="A17" s="11" t="s">
        <v>72</v>
      </c>
      <c r="B17" s="96">
        <f>Travel!B191</f>
        <v>635.82000000000016</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5</v>
      </c>
      <c r="C55" s="111"/>
      <c r="D55" s="111">
        <f>COUNTIF(Travel!D12:D21,"*")</f>
        <v>6</v>
      </c>
      <c r="E55" s="112"/>
      <c r="F55" s="112" t="b">
        <f>MIN(B55,D55)=MAX(B55,D55)</f>
        <v>0</v>
      </c>
      <c r="G55" s="46"/>
      <c r="H55" s="46"/>
      <c r="I55" s="46"/>
      <c r="J55" s="46"/>
      <c r="K55" s="46"/>
    </row>
    <row r="56" spans="1:11" hidden="1" x14ac:dyDescent="0.2">
      <c r="A56" s="121" t="s">
        <v>105</v>
      </c>
      <c r="B56" s="111">
        <f>COUNT(Travel!B26:B120)</f>
        <v>65</v>
      </c>
      <c r="C56" s="111"/>
      <c r="D56" s="111">
        <f>COUNTIF(Travel!D26:D120,"*")</f>
        <v>65</v>
      </c>
      <c r="E56" s="112"/>
      <c r="F56" s="112" t="b">
        <f>MIN(B56,D56)=MAX(B56,D56)</f>
        <v>1</v>
      </c>
    </row>
    <row r="57" spans="1:11" hidden="1" x14ac:dyDescent="0.2">
      <c r="A57" s="122"/>
      <c r="B57" s="111">
        <f>COUNT(Travel!B125:B190)</f>
        <v>27</v>
      </c>
      <c r="C57" s="111"/>
      <c r="D57" s="111">
        <f>COUNTIF(Travel!D125:D190,"*")</f>
        <v>27</v>
      </c>
      <c r="E57" s="112"/>
      <c r="F57" s="112" t="b">
        <f>MIN(B57,D57)=MAX(B57,D57)</f>
        <v>1</v>
      </c>
    </row>
    <row r="58" spans="1:11" hidden="1" x14ac:dyDescent="0.2">
      <c r="A58" s="123" t="s">
        <v>106</v>
      </c>
      <c r="B58" s="113">
        <f>COUNT(Hospitality!B11:B16)</f>
        <v>3</v>
      </c>
      <c r="C58" s="113"/>
      <c r="D58" s="113">
        <f>COUNTIF(Hospitality!D11:D16,"*")</f>
        <v>3</v>
      </c>
      <c r="E58" s="114"/>
      <c r="F58" s="114" t="b">
        <f>MIN(B58,D58)=MAX(B58,D58)</f>
        <v>1</v>
      </c>
    </row>
    <row r="59" spans="1:11" hidden="1" x14ac:dyDescent="0.2">
      <c r="A59" s="124" t="s">
        <v>107</v>
      </c>
      <c r="B59" s="112">
        <f>COUNT('All other expenses'!B11:B26)</f>
        <v>14</v>
      </c>
      <c r="C59" s="112"/>
      <c r="D59" s="112">
        <f>COUNTIF('All other expenses'!D11:D26,"*")</f>
        <v>14</v>
      </c>
      <c r="E59" s="112"/>
      <c r="F59" s="112" t="b">
        <f>MIN(B59,D59)=MAX(B59,D59)</f>
        <v>1</v>
      </c>
    </row>
    <row r="60" spans="1:11" hidden="1" x14ac:dyDescent="0.2">
      <c r="A60" s="123" t="s">
        <v>108</v>
      </c>
      <c r="B60" s="113">
        <f>COUNTIF('Gifts and benefits'!B11:B44,"*")</f>
        <v>32</v>
      </c>
      <c r="C60" s="113">
        <f>COUNTIF('Gifts and benefits'!C11:C44,"*")</f>
        <v>32</v>
      </c>
      <c r="D60" s="113"/>
      <c r="E60" s="113">
        <f>COUNTA('Gifts and benefits'!E11:E44)</f>
        <v>32</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43"/>
  <sheetViews>
    <sheetView zoomScaleNormal="100" workbookViewId="0">
      <selection activeCell="A2" sqref="A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7" t="s">
        <v>109</v>
      </c>
      <c r="B1" s="177"/>
      <c r="C1" s="177"/>
      <c r="D1" s="177"/>
      <c r="E1" s="177"/>
      <c r="F1" s="46"/>
    </row>
    <row r="2" spans="1:6" ht="21" customHeight="1" x14ac:dyDescent="0.2">
      <c r="A2" s="4" t="s">
        <v>52</v>
      </c>
      <c r="B2" s="180" t="str">
        <f>'Summary and sign-off'!B2:F2</f>
        <v>Ministry of Foreign Affairs and Trade</v>
      </c>
      <c r="C2" s="180"/>
      <c r="D2" s="180"/>
      <c r="E2" s="180"/>
      <c r="F2" s="46"/>
    </row>
    <row r="3" spans="1:6" ht="21" customHeight="1" x14ac:dyDescent="0.2">
      <c r="A3" s="4" t="s">
        <v>110</v>
      </c>
      <c r="B3" s="180" t="str">
        <f>'Summary and sign-off'!B3:F3</f>
        <v>Chris Seed</v>
      </c>
      <c r="C3" s="180"/>
      <c r="D3" s="180"/>
      <c r="E3" s="180"/>
      <c r="F3" s="46"/>
    </row>
    <row r="4" spans="1:6" ht="21" customHeight="1" x14ac:dyDescent="0.2">
      <c r="A4" s="4" t="s">
        <v>111</v>
      </c>
      <c r="B4" s="180">
        <f>'Summary and sign-off'!B4:F4</f>
        <v>44013</v>
      </c>
      <c r="C4" s="180"/>
      <c r="D4" s="180"/>
      <c r="E4" s="180"/>
      <c r="F4" s="46"/>
    </row>
    <row r="5" spans="1:6" ht="21" customHeight="1" x14ac:dyDescent="0.2">
      <c r="A5" s="4" t="s">
        <v>112</v>
      </c>
      <c r="B5" s="180">
        <f>'Summary and sign-off'!B5:F5</f>
        <v>44377</v>
      </c>
      <c r="C5" s="180"/>
      <c r="D5" s="180"/>
      <c r="E5" s="180"/>
      <c r="F5" s="46"/>
    </row>
    <row r="6" spans="1:6" ht="21" customHeight="1" x14ac:dyDescent="0.2">
      <c r="A6" s="4" t="s">
        <v>113</v>
      </c>
      <c r="B6" s="175" t="s">
        <v>81</v>
      </c>
      <c r="C6" s="175"/>
      <c r="D6" s="175"/>
      <c r="E6" s="175"/>
      <c r="F6" s="46"/>
    </row>
    <row r="7" spans="1:6" ht="21" customHeight="1" x14ac:dyDescent="0.2">
      <c r="A7" s="4" t="s">
        <v>56</v>
      </c>
      <c r="B7" s="175" t="s">
        <v>83</v>
      </c>
      <c r="C7" s="175"/>
      <c r="D7" s="175"/>
      <c r="E7" s="175"/>
      <c r="F7" s="46"/>
    </row>
    <row r="8" spans="1:6" ht="36" customHeight="1" x14ac:dyDescent="0.2">
      <c r="A8" s="183" t="s">
        <v>114</v>
      </c>
      <c r="B8" s="184"/>
      <c r="C8" s="184"/>
      <c r="D8" s="184"/>
      <c r="E8" s="184"/>
      <c r="F8" s="22"/>
    </row>
    <row r="9" spans="1:6" ht="36" customHeight="1" x14ac:dyDescent="0.2">
      <c r="A9" s="185" t="s">
        <v>115</v>
      </c>
      <c r="B9" s="186"/>
      <c r="C9" s="186"/>
      <c r="D9" s="186"/>
      <c r="E9" s="186"/>
      <c r="F9" s="22"/>
    </row>
    <row r="10" spans="1:6" ht="24.75" customHeight="1" x14ac:dyDescent="0.2">
      <c r="A10" s="182" t="s">
        <v>116</v>
      </c>
      <c r="B10" s="187"/>
      <c r="C10" s="182"/>
      <c r="D10" s="182"/>
      <c r="E10" s="182"/>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33"/>
      <c r="B13" s="134"/>
      <c r="C13" s="135"/>
      <c r="D13" s="135"/>
      <c r="E13" s="136"/>
      <c r="F13" s="1"/>
    </row>
    <row r="14" spans="1:6" s="87" customFormat="1" x14ac:dyDescent="0.2">
      <c r="A14" s="165" t="s">
        <v>256</v>
      </c>
      <c r="B14" s="154"/>
      <c r="C14" s="171" t="s">
        <v>255</v>
      </c>
      <c r="D14" s="168"/>
      <c r="E14" s="156" t="s">
        <v>318</v>
      </c>
      <c r="F14" s="1"/>
    </row>
    <row r="15" spans="1:6" s="87" customFormat="1" x14ac:dyDescent="0.2">
      <c r="A15" s="165"/>
      <c r="B15" s="154">
        <v>1567.75</v>
      </c>
      <c r="C15" s="171"/>
      <c r="D15" s="168" t="s">
        <v>317</v>
      </c>
      <c r="E15" s="156"/>
      <c r="F15" s="1"/>
    </row>
    <row r="16" spans="1:6" s="87" customFormat="1" x14ac:dyDescent="0.2">
      <c r="A16" s="165"/>
      <c r="B16" s="154">
        <v>41.13</v>
      </c>
      <c r="C16" s="171"/>
      <c r="D16" s="167" t="s">
        <v>219</v>
      </c>
      <c r="E16" s="156"/>
      <c r="F16" s="1"/>
    </row>
    <row r="17" spans="1:6" s="87" customFormat="1" x14ac:dyDescent="0.2">
      <c r="A17" s="165"/>
      <c r="B17" s="154">
        <v>1057.98</v>
      </c>
      <c r="C17" s="171"/>
      <c r="D17" s="167" t="s">
        <v>258</v>
      </c>
      <c r="E17" s="156"/>
      <c r="F17" s="1"/>
    </row>
    <row r="18" spans="1:6" s="87" customFormat="1" x14ac:dyDescent="0.2">
      <c r="A18" s="165"/>
      <c r="B18" s="154">
        <v>27.24</v>
      </c>
      <c r="C18" s="171"/>
      <c r="D18" s="168" t="s">
        <v>257</v>
      </c>
      <c r="E18" s="156"/>
      <c r="F18" s="1"/>
    </row>
    <row r="19" spans="1:6" s="87" customFormat="1" x14ac:dyDescent="0.2">
      <c r="A19" s="165"/>
      <c r="B19" s="154">
        <v>42.7</v>
      </c>
      <c r="C19" s="171"/>
      <c r="D19" s="168" t="s">
        <v>250</v>
      </c>
      <c r="E19" s="156"/>
      <c r="F19" s="1"/>
    </row>
    <row r="20" spans="1:6" s="87" customFormat="1" x14ac:dyDescent="0.2">
      <c r="A20" s="165"/>
      <c r="B20" s="154"/>
      <c r="C20" s="171"/>
      <c r="D20" s="171"/>
      <c r="E20" s="156"/>
      <c r="F20" s="1"/>
    </row>
    <row r="21" spans="1:6" s="87" customFormat="1" hidden="1" x14ac:dyDescent="0.2">
      <c r="A21" s="165"/>
      <c r="B21" s="154"/>
      <c r="C21" s="171"/>
      <c r="D21" s="168" t="s">
        <v>250</v>
      </c>
      <c r="E21" s="156"/>
      <c r="F21" s="1"/>
    </row>
    <row r="22" spans="1:6" ht="19.5" customHeight="1" x14ac:dyDescent="0.2">
      <c r="A22" s="107" t="s">
        <v>122</v>
      </c>
      <c r="B22" s="108">
        <f>SUM(B12:B21)</f>
        <v>2736.7999999999997</v>
      </c>
      <c r="C22" s="164" t="str">
        <f>IF(SUBTOTAL(3,B12:B21)=SUBTOTAL(103,B12:B21),'Summary and sign-off'!$A$48,'Summary and sign-off'!$A$49)</f>
        <v>Check - there are no hidden rows with data</v>
      </c>
      <c r="D22" s="181" t="str">
        <f>IF('Summary and sign-off'!F55='Summary and sign-off'!F54,'Summary and sign-off'!A51,'Summary and sign-off'!A50)</f>
        <v>Not all lines have an entry for "Cost in NZ$" and "Type of expense"</v>
      </c>
      <c r="E22" s="181"/>
      <c r="F22" s="46"/>
    </row>
    <row r="23" spans="1:6" ht="10.5" customHeight="1" x14ac:dyDescent="0.2">
      <c r="A23" s="27"/>
      <c r="B23" s="22"/>
      <c r="C23" s="27"/>
      <c r="D23" s="27"/>
      <c r="E23" s="27"/>
      <c r="F23" s="27"/>
    </row>
    <row r="24" spans="1:6" ht="24.75" customHeight="1" x14ac:dyDescent="0.2">
      <c r="A24" s="182" t="s">
        <v>123</v>
      </c>
      <c r="B24" s="182"/>
      <c r="C24" s="182"/>
      <c r="D24" s="182"/>
      <c r="E24" s="182"/>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3" t="s">
        <v>176</v>
      </c>
      <c r="B27" s="154"/>
      <c r="C27" s="171" t="s">
        <v>177</v>
      </c>
      <c r="D27" s="155"/>
      <c r="E27" s="156" t="s">
        <v>172</v>
      </c>
      <c r="F27" s="1"/>
    </row>
    <row r="28" spans="1:6" s="87" customFormat="1" x14ac:dyDescent="0.2">
      <c r="A28" s="153"/>
      <c r="B28" s="154">
        <v>578.20000000000005</v>
      </c>
      <c r="C28" s="155"/>
      <c r="D28" s="155" t="s">
        <v>184</v>
      </c>
      <c r="E28" s="156"/>
      <c r="F28" s="1"/>
    </row>
    <row r="29" spans="1:6" s="87" customFormat="1" x14ac:dyDescent="0.2">
      <c r="A29" s="153"/>
      <c r="B29" s="154">
        <v>36.96</v>
      </c>
      <c r="C29" s="155"/>
      <c r="D29" s="155" t="s">
        <v>171</v>
      </c>
      <c r="E29" s="156"/>
      <c r="F29" s="1"/>
    </row>
    <row r="30" spans="1:6" s="87" customFormat="1" x14ac:dyDescent="0.2">
      <c r="A30" s="153"/>
      <c r="B30" s="154">
        <v>66.430000000000007</v>
      </c>
      <c r="C30" s="155"/>
      <c r="D30" s="155" t="s">
        <v>178</v>
      </c>
      <c r="E30" s="156"/>
      <c r="F30" s="1"/>
    </row>
    <row r="31" spans="1:6" s="87" customFormat="1" x14ac:dyDescent="0.2">
      <c r="A31" s="153"/>
      <c r="B31" s="154">
        <v>353.38</v>
      </c>
      <c r="C31" s="155"/>
      <c r="D31" s="155" t="s">
        <v>182</v>
      </c>
      <c r="E31" s="156"/>
      <c r="F31" s="1"/>
    </row>
    <row r="32" spans="1:6" s="87" customFormat="1" x14ac:dyDescent="0.2">
      <c r="A32" s="153"/>
      <c r="B32" s="154">
        <v>39.130000000000003</v>
      </c>
      <c r="C32" s="155"/>
      <c r="D32" s="155" t="s">
        <v>183</v>
      </c>
      <c r="E32" s="156"/>
      <c r="F32" s="1"/>
    </row>
    <row r="33" spans="1:6" s="87" customFormat="1" x14ac:dyDescent="0.2">
      <c r="A33" s="153"/>
      <c r="B33" s="154">
        <v>69.739999999999995</v>
      </c>
      <c r="C33" s="155"/>
      <c r="D33" s="155" t="s">
        <v>174</v>
      </c>
      <c r="E33" s="156"/>
      <c r="F33" s="1"/>
    </row>
    <row r="34" spans="1:6" s="87" customFormat="1" x14ac:dyDescent="0.2">
      <c r="A34" s="153"/>
      <c r="B34" s="154">
        <v>54.52</v>
      </c>
      <c r="C34" s="155"/>
      <c r="D34" s="155" t="s">
        <v>175</v>
      </c>
      <c r="E34" s="156"/>
      <c r="F34" s="1"/>
    </row>
    <row r="35" spans="1:6" s="87" customFormat="1" x14ac:dyDescent="0.2">
      <c r="A35" s="153"/>
      <c r="B35" s="154"/>
      <c r="C35" s="155"/>
      <c r="D35" s="155"/>
      <c r="E35" s="156"/>
      <c r="F35" s="1"/>
    </row>
    <row r="36" spans="1:6" s="87" customFormat="1" x14ac:dyDescent="0.2">
      <c r="A36" s="165">
        <v>44043</v>
      </c>
      <c r="B36" s="154"/>
      <c r="C36" s="171" t="s">
        <v>179</v>
      </c>
      <c r="D36" s="155"/>
      <c r="E36" s="156" t="s">
        <v>172</v>
      </c>
      <c r="F36" s="1"/>
    </row>
    <row r="37" spans="1:6" s="87" customFormat="1" x14ac:dyDescent="0.2">
      <c r="A37" s="165"/>
      <c r="B37" s="154">
        <v>505.42</v>
      </c>
      <c r="C37" s="155"/>
      <c r="D37" s="155" t="s">
        <v>184</v>
      </c>
      <c r="E37" s="156"/>
      <c r="F37" s="1"/>
    </row>
    <row r="38" spans="1:6" s="87" customFormat="1" x14ac:dyDescent="0.2">
      <c r="A38" s="153"/>
      <c r="B38" s="154">
        <v>31.3</v>
      </c>
      <c r="C38" s="155"/>
      <c r="D38" s="155" t="s">
        <v>191</v>
      </c>
      <c r="E38" s="156"/>
      <c r="F38" s="1"/>
    </row>
    <row r="39" spans="1:6" s="87" customFormat="1" x14ac:dyDescent="0.2">
      <c r="A39" s="153"/>
      <c r="B39" s="154">
        <v>80.17</v>
      </c>
      <c r="C39" s="155"/>
      <c r="D39" s="155" t="s">
        <v>174</v>
      </c>
      <c r="E39" s="156"/>
      <c r="F39" s="1"/>
    </row>
    <row r="40" spans="1:6" s="87" customFormat="1" x14ac:dyDescent="0.2">
      <c r="A40" s="153"/>
      <c r="B40" s="154"/>
      <c r="C40" s="155"/>
      <c r="D40" s="155"/>
      <c r="E40" s="156"/>
      <c r="F40" s="1"/>
    </row>
    <row r="41" spans="1:6" s="87" customFormat="1" x14ac:dyDescent="0.2">
      <c r="A41" s="165">
        <v>44097</v>
      </c>
      <c r="B41" s="154"/>
      <c r="C41" s="171" t="s">
        <v>180</v>
      </c>
      <c r="D41" s="155"/>
      <c r="E41" s="156" t="s">
        <v>181</v>
      </c>
      <c r="F41" s="1"/>
    </row>
    <row r="42" spans="1:6" s="87" customFormat="1" x14ac:dyDescent="0.2">
      <c r="A42" s="153"/>
      <c r="B42" s="154">
        <v>240.98</v>
      </c>
      <c r="C42" s="155"/>
      <c r="D42" s="155" t="s">
        <v>193</v>
      </c>
      <c r="E42" s="156"/>
      <c r="F42" s="1"/>
    </row>
    <row r="43" spans="1:6" s="87" customFormat="1" x14ac:dyDescent="0.2">
      <c r="A43" s="153"/>
      <c r="B43" s="154">
        <v>40.520000000000003</v>
      </c>
      <c r="C43" s="155"/>
      <c r="D43" s="155" t="s">
        <v>171</v>
      </c>
      <c r="E43" s="156"/>
      <c r="F43" s="1"/>
    </row>
    <row r="44" spans="1:6" s="87" customFormat="1" x14ac:dyDescent="0.2">
      <c r="A44" s="153"/>
      <c r="B44" s="154"/>
      <c r="C44" s="155"/>
      <c r="D44" s="155"/>
      <c r="E44" s="156"/>
      <c r="F44" s="1"/>
    </row>
    <row r="45" spans="1:6" s="87" customFormat="1" x14ac:dyDescent="0.2">
      <c r="A45" s="165">
        <v>44114</v>
      </c>
      <c r="B45" s="154"/>
      <c r="C45" s="171" t="s">
        <v>213</v>
      </c>
      <c r="D45" s="167"/>
      <c r="E45" s="156" t="s">
        <v>212</v>
      </c>
      <c r="F45" s="1"/>
    </row>
    <row r="46" spans="1:6" s="87" customFormat="1" x14ac:dyDescent="0.2">
      <c r="A46" s="165"/>
      <c r="B46" s="154">
        <v>783.01</v>
      </c>
      <c r="C46" s="171"/>
      <c r="D46" s="167" t="s">
        <v>211</v>
      </c>
      <c r="E46" s="156"/>
      <c r="F46" s="1"/>
    </row>
    <row r="47" spans="1:6" s="87" customFormat="1" x14ac:dyDescent="0.2">
      <c r="A47" s="165"/>
      <c r="B47" s="154">
        <v>42.35</v>
      </c>
      <c r="C47" s="155"/>
      <c r="D47" s="167" t="s">
        <v>171</v>
      </c>
      <c r="E47" s="156"/>
      <c r="F47" s="1"/>
    </row>
    <row r="48" spans="1:6" s="87" customFormat="1" x14ac:dyDescent="0.2">
      <c r="A48" s="153"/>
      <c r="B48" s="154"/>
      <c r="C48" s="155"/>
      <c r="D48" s="167"/>
      <c r="E48" s="156"/>
      <c r="F48" s="1"/>
    </row>
    <row r="49" spans="1:6" s="87" customFormat="1" ht="25.5" x14ac:dyDescent="0.2">
      <c r="A49" s="153" t="s">
        <v>210</v>
      </c>
      <c r="B49" s="154"/>
      <c r="C49" s="171" t="s">
        <v>214</v>
      </c>
      <c r="D49" s="167"/>
      <c r="E49" s="156" t="s">
        <v>172</v>
      </c>
      <c r="F49" s="1"/>
    </row>
    <row r="50" spans="1:6" s="87" customFormat="1" x14ac:dyDescent="0.2">
      <c r="A50" s="153"/>
      <c r="B50" s="154">
        <v>628.34</v>
      </c>
      <c r="C50" s="155"/>
      <c r="D50" s="167" t="s">
        <v>184</v>
      </c>
      <c r="E50" s="156"/>
      <c r="F50" s="1"/>
    </row>
    <row r="51" spans="1:6" s="87" customFormat="1" x14ac:dyDescent="0.2">
      <c r="A51" s="153"/>
      <c r="B51" s="154">
        <v>46.36</v>
      </c>
      <c r="C51" s="155"/>
      <c r="D51" s="167" t="s">
        <v>171</v>
      </c>
      <c r="E51" s="156"/>
      <c r="F51" s="1"/>
    </row>
    <row r="52" spans="1:6" s="87" customFormat="1" x14ac:dyDescent="0.2">
      <c r="A52" s="153"/>
      <c r="B52" s="154">
        <v>255.34</v>
      </c>
      <c r="C52" s="155"/>
      <c r="D52" s="167" t="s">
        <v>215</v>
      </c>
      <c r="E52" s="156"/>
      <c r="F52" s="1"/>
    </row>
    <row r="53" spans="1:6" s="87" customFormat="1" x14ac:dyDescent="0.2">
      <c r="A53" s="153"/>
      <c r="B53" s="154">
        <v>90.87</v>
      </c>
      <c r="C53" s="155"/>
      <c r="D53" s="167" t="s">
        <v>178</v>
      </c>
      <c r="E53" s="156"/>
      <c r="F53" s="1"/>
    </row>
    <row r="54" spans="1:6" s="87" customFormat="1" x14ac:dyDescent="0.2">
      <c r="A54" s="153"/>
      <c r="B54" s="154">
        <v>75.739999999999995</v>
      </c>
      <c r="C54" s="155"/>
      <c r="D54" s="167" t="s">
        <v>174</v>
      </c>
      <c r="E54" s="156"/>
      <c r="F54" s="1"/>
    </row>
    <row r="55" spans="1:6" s="87" customFormat="1" x14ac:dyDescent="0.2">
      <c r="A55" s="153"/>
      <c r="B55" s="154">
        <v>41.57</v>
      </c>
      <c r="C55" s="155"/>
      <c r="D55" s="167" t="s">
        <v>216</v>
      </c>
      <c r="E55" s="156"/>
      <c r="F55" s="1"/>
    </row>
    <row r="56" spans="1:6" s="87" customFormat="1" x14ac:dyDescent="0.2">
      <c r="A56" s="153"/>
      <c r="B56" s="154"/>
      <c r="C56" s="155"/>
      <c r="D56" s="167"/>
      <c r="E56" s="156"/>
      <c r="F56" s="1"/>
    </row>
    <row r="57" spans="1:6" s="87" customFormat="1" ht="25.5" x14ac:dyDescent="0.2">
      <c r="A57" s="153" t="s">
        <v>218</v>
      </c>
      <c r="B57" s="154"/>
      <c r="C57" s="171" t="s">
        <v>217</v>
      </c>
      <c r="D57" s="167"/>
      <c r="E57" s="156" t="s">
        <v>172</v>
      </c>
      <c r="F57" s="1"/>
    </row>
    <row r="58" spans="1:6" s="87" customFormat="1" x14ac:dyDescent="0.2">
      <c r="A58" s="153"/>
      <c r="B58" s="154">
        <v>672.82</v>
      </c>
      <c r="C58" s="155"/>
      <c r="D58" s="167" t="s">
        <v>184</v>
      </c>
      <c r="E58" s="156"/>
      <c r="F58" s="1"/>
    </row>
    <row r="59" spans="1:6" s="87" customFormat="1" x14ac:dyDescent="0.2">
      <c r="A59" s="153"/>
      <c r="B59" s="154">
        <v>36.35</v>
      </c>
      <c r="C59" s="154"/>
      <c r="D59" s="167" t="s">
        <v>219</v>
      </c>
      <c r="E59" s="156"/>
      <c r="F59" s="1"/>
    </row>
    <row r="60" spans="1:6" s="87" customFormat="1" x14ac:dyDescent="0.2">
      <c r="A60" s="153"/>
      <c r="B60" s="154">
        <v>98</v>
      </c>
      <c r="C60" s="155"/>
      <c r="D60" s="167" t="s">
        <v>178</v>
      </c>
      <c r="E60" s="156"/>
      <c r="F60" s="1"/>
    </row>
    <row r="61" spans="1:6" s="87" customFormat="1" x14ac:dyDescent="0.2">
      <c r="A61" s="153"/>
      <c r="B61" s="154">
        <v>220.87</v>
      </c>
      <c r="C61" s="155"/>
      <c r="D61" s="167" t="s">
        <v>215</v>
      </c>
      <c r="E61" s="156"/>
      <c r="F61" s="1"/>
    </row>
    <row r="62" spans="1:6" s="87" customFormat="1" x14ac:dyDescent="0.2">
      <c r="A62" s="153"/>
      <c r="B62" s="154">
        <v>42.09</v>
      </c>
      <c r="C62" s="155"/>
      <c r="D62" s="167" t="s">
        <v>216</v>
      </c>
      <c r="E62" s="156"/>
      <c r="F62" s="1"/>
    </row>
    <row r="63" spans="1:6" s="87" customFormat="1" x14ac:dyDescent="0.2">
      <c r="A63" s="153"/>
      <c r="B63" s="154"/>
      <c r="C63" s="155"/>
      <c r="D63" s="167"/>
      <c r="E63" s="156"/>
      <c r="F63" s="1"/>
    </row>
    <row r="64" spans="1:6" s="87" customFormat="1" x14ac:dyDescent="0.2">
      <c r="A64" s="153" t="s">
        <v>235</v>
      </c>
      <c r="B64" s="154"/>
      <c r="C64" s="171" t="s">
        <v>234</v>
      </c>
      <c r="D64" s="167"/>
      <c r="E64" s="156" t="s">
        <v>236</v>
      </c>
      <c r="F64" s="1"/>
    </row>
    <row r="65" spans="1:6" s="87" customFormat="1" x14ac:dyDescent="0.2">
      <c r="A65" s="153"/>
      <c r="B65" s="154">
        <v>888.18</v>
      </c>
      <c r="C65" s="155"/>
      <c r="D65" s="167" t="s">
        <v>240</v>
      </c>
      <c r="E65" s="156"/>
      <c r="F65" s="1"/>
    </row>
    <row r="66" spans="1:6" s="87" customFormat="1" x14ac:dyDescent="0.2">
      <c r="A66" s="153"/>
      <c r="B66" s="154">
        <v>60.87</v>
      </c>
      <c r="C66" s="155"/>
      <c r="D66" s="167" t="s">
        <v>238</v>
      </c>
      <c r="E66" s="156"/>
      <c r="F66" s="1"/>
    </row>
    <row r="67" spans="1:6" s="87" customFormat="1" x14ac:dyDescent="0.2">
      <c r="A67" s="153"/>
      <c r="B67" s="154">
        <v>573.47</v>
      </c>
      <c r="C67" s="155"/>
      <c r="D67" s="167" t="s">
        <v>277</v>
      </c>
      <c r="E67" s="156"/>
      <c r="F67" s="1"/>
    </row>
    <row r="68" spans="1:6" s="87" customFormat="1" x14ac:dyDescent="0.2">
      <c r="A68" s="153"/>
      <c r="B68" s="154">
        <v>78.260000000000005</v>
      </c>
      <c r="C68" s="155"/>
      <c r="D68" s="167" t="s">
        <v>237</v>
      </c>
      <c r="E68" s="156"/>
      <c r="F68" s="1"/>
    </row>
    <row r="69" spans="1:6" s="87" customFormat="1" x14ac:dyDescent="0.2">
      <c r="A69" s="153"/>
      <c r="B69" s="154"/>
      <c r="C69" s="155"/>
      <c r="D69" s="167"/>
      <c r="E69" s="156"/>
      <c r="F69" s="1"/>
    </row>
    <row r="70" spans="1:6" s="87" customFormat="1" x14ac:dyDescent="0.2">
      <c r="A70" s="153" t="s">
        <v>239</v>
      </c>
      <c r="B70" s="154"/>
      <c r="C70" s="171" t="s">
        <v>242</v>
      </c>
      <c r="D70" s="167"/>
      <c r="E70" s="156" t="s">
        <v>181</v>
      </c>
      <c r="F70" s="1"/>
    </row>
    <row r="71" spans="1:6" s="87" customFormat="1" x14ac:dyDescent="0.2">
      <c r="A71" s="153"/>
      <c r="B71" s="154">
        <v>544.24</v>
      </c>
      <c r="C71" s="155"/>
      <c r="D71" s="167" t="s">
        <v>193</v>
      </c>
      <c r="E71" s="156"/>
      <c r="F71" s="1"/>
    </row>
    <row r="72" spans="1:6" s="87" customFormat="1" x14ac:dyDescent="0.2">
      <c r="A72" s="153"/>
      <c r="B72" s="154"/>
      <c r="C72" s="155"/>
      <c r="D72" s="167"/>
      <c r="E72" s="156"/>
      <c r="F72" s="1"/>
    </row>
    <row r="73" spans="1:6" s="87" customFormat="1" x14ac:dyDescent="0.2">
      <c r="A73" s="165">
        <v>44273</v>
      </c>
      <c r="B73" s="154"/>
      <c r="C73" s="171" t="s">
        <v>241</v>
      </c>
      <c r="D73" s="167"/>
      <c r="E73" s="156" t="s">
        <v>172</v>
      </c>
      <c r="F73" s="1"/>
    </row>
    <row r="74" spans="1:6" s="87" customFormat="1" x14ac:dyDescent="0.2">
      <c r="A74" s="165"/>
      <c r="B74" s="154">
        <v>426.97</v>
      </c>
      <c r="C74" s="155"/>
      <c r="D74" s="167" t="s">
        <v>184</v>
      </c>
      <c r="E74" s="156"/>
      <c r="F74" s="1"/>
    </row>
    <row r="75" spans="1:6" s="87" customFormat="1" x14ac:dyDescent="0.2">
      <c r="A75" s="165"/>
      <c r="B75" s="154">
        <v>34.78</v>
      </c>
      <c r="C75" s="155"/>
      <c r="D75" s="167" t="s">
        <v>171</v>
      </c>
      <c r="E75" s="156"/>
      <c r="F75" s="1"/>
    </row>
    <row r="76" spans="1:6" s="87" customFormat="1" x14ac:dyDescent="0.2">
      <c r="A76" s="165"/>
      <c r="B76" s="154">
        <v>80.61</v>
      </c>
      <c r="C76" s="155"/>
      <c r="D76" s="167" t="s">
        <v>272</v>
      </c>
      <c r="E76" s="156"/>
      <c r="F76" s="1"/>
    </row>
    <row r="77" spans="1:6" s="87" customFormat="1" x14ac:dyDescent="0.2">
      <c r="A77" s="165"/>
      <c r="B77" s="154">
        <v>79.91</v>
      </c>
      <c r="C77" s="155"/>
      <c r="D77" s="167" t="s">
        <v>319</v>
      </c>
      <c r="E77" s="156"/>
      <c r="F77" s="1"/>
    </row>
    <row r="78" spans="1:6" s="87" customFormat="1" x14ac:dyDescent="0.2">
      <c r="A78" s="165"/>
      <c r="B78" s="154">
        <v>40</v>
      </c>
      <c r="C78" s="155"/>
      <c r="D78" s="167" t="s">
        <v>216</v>
      </c>
      <c r="E78" s="156"/>
      <c r="F78" s="1"/>
    </row>
    <row r="79" spans="1:6" s="87" customFormat="1" x14ac:dyDescent="0.2">
      <c r="A79" s="165"/>
      <c r="B79" s="154"/>
      <c r="C79" s="155"/>
      <c r="D79" s="167"/>
      <c r="E79" s="156"/>
      <c r="F79" s="1"/>
    </row>
    <row r="80" spans="1:6" s="87" customFormat="1" x14ac:dyDescent="0.2">
      <c r="A80" s="165">
        <v>44281</v>
      </c>
      <c r="B80" s="154"/>
      <c r="C80" s="171" t="s">
        <v>246</v>
      </c>
      <c r="D80" s="167"/>
      <c r="E80" s="156"/>
      <c r="F80" s="1"/>
    </row>
    <row r="81" spans="1:6" s="87" customFormat="1" x14ac:dyDescent="0.2">
      <c r="A81" s="165"/>
      <c r="B81" s="154">
        <v>441.54</v>
      </c>
      <c r="C81" s="155"/>
      <c r="D81" s="167" t="s">
        <v>184</v>
      </c>
      <c r="E81" s="156" t="s">
        <v>172</v>
      </c>
      <c r="F81" s="1"/>
    </row>
    <row r="82" spans="1:6" s="87" customFormat="1" x14ac:dyDescent="0.2">
      <c r="A82" s="165"/>
      <c r="B82" s="154">
        <v>42.17</v>
      </c>
      <c r="C82" s="155"/>
      <c r="D82" s="167" t="s">
        <v>171</v>
      </c>
      <c r="E82" s="156"/>
      <c r="F82" s="1"/>
    </row>
    <row r="83" spans="1:6" s="87" customFormat="1" x14ac:dyDescent="0.2">
      <c r="A83" s="165"/>
      <c r="B83" s="154">
        <v>98.17</v>
      </c>
      <c r="C83" s="155"/>
      <c r="D83" s="167" t="s">
        <v>178</v>
      </c>
      <c r="E83" s="156"/>
      <c r="F83" s="1"/>
    </row>
    <row r="84" spans="1:6" s="87" customFormat="1" x14ac:dyDescent="0.2">
      <c r="A84" s="165"/>
      <c r="B84" s="154">
        <v>14.78</v>
      </c>
      <c r="C84" s="155"/>
      <c r="D84" s="167" t="s">
        <v>259</v>
      </c>
      <c r="E84" s="156"/>
      <c r="F84" s="1"/>
    </row>
    <row r="85" spans="1:6" s="87" customFormat="1" x14ac:dyDescent="0.2">
      <c r="A85" s="165"/>
      <c r="B85" s="154">
        <v>74.78</v>
      </c>
      <c r="C85" s="155"/>
      <c r="D85" s="167" t="s">
        <v>249</v>
      </c>
      <c r="E85" s="156"/>
      <c r="F85" s="1"/>
    </row>
    <row r="86" spans="1:6" s="87" customFormat="1" x14ac:dyDescent="0.2">
      <c r="A86" s="165"/>
      <c r="B86" s="154">
        <v>35.479999999999997</v>
      </c>
      <c r="C86" s="155"/>
      <c r="D86" s="167" t="s">
        <v>216</v>
      </c>
      <c r="E86" s="156"/>
      <c r="F86" s="1"/>
    </row>
    <row r="87" spans="1:6" s="87" customFormat="1" x14ac:dyDescent="0.2">
      <c r="A87" s="165"/>
      <c r="B87" s="154"/>
      <c r="C87" s="155"/>
      <c r="D87" s="167"/>
      <c r="E87" s="156"/>
      <c r="F87" s="1"/>
    </row>
    <row r="88" spans="1:6" s="87" customFormat="1" x14ac:dyDescent="0.2">
      <c r="A88" s="165"/>
      <c r="B88" s="154"/>
      <c r="C88" s="171" t="s">
        <v>254</v>
      </c>
      <c r="D88" s="167"/>
      <c r="E88" s="156" t="s">
        <v>172</v>
      </c>
      <c r="F88" s="1"/>
    </row>
    <row r="89" spans="1:6" s="87" customFormat="1" x14ac:dyDescent="0.2">
      <c r="A89" s="165" t="s">
        <v>278</v>
      </c>
      <c r="B89" s="154">
        <v>661.13</v>
      </c>
      <c r="C89" s="155"/>
      <c r="D89" s="167" t="s">
        <v>184</v>
      </c>
      <c r="E89" s="156"/>
      <c r="F89" s="1"/>
    </row>
    <row r="90" spans="1:6" s="87" customFormat="1" x14ac:dyDescent="0.2">
      <c r="A90" s="165"/>
      <c r="B90" s="154">
        <v>42.52</v>
      </c>
      <c r="C90" s="155"/>
      <c r="D90" s="167" t="s">
        <v>171</v>
      </c>
      <c r="E90" s="156"/>
      <c r="F90" s="1"/>
    </row>
    <row r="91" spans="1:6" s="87" customFormat="1" x14ac:dyDescent="0.2">
      <c r="A91" s="165"/>
      <c r="B91" s="154">
        <v>82.78</v>
      </c>
      <c r="C91" s="155"/>
      <c r="D91" s="167" t="s">
        <v>178</v>
      </c>
      <c r="E91" s="156"/>
      <c r="F91" s="1"/>
    </row>
    <row r="92" spans="1:6" s="87" customFormat="1" x14ac:dyDescent="0.2">
      <c r="A92" s="165"/>
      <c r="B92" s="154">
        <v>229.56</v>
      </c>
      <c r="C92" s="155"/>
      <c r="D92" s="167" t="s">
        <v>215</v>
      </c>
      <c r="E92" s="156"/>
      <c r="F92" s="1"/>
    </row>
    <row r="93" spans="1:6" s="87" customFormat="1" x14ac:dyDescent="0.2">
      <c r="A93" s="165"/>
      <c r="B93" s="154">
        <v>42.17</v>
      </c>
      <c r="C93" s="155"/>
      <c r="D93" s="167" t="s">
        <v>216</v>
      </c>
      <c r="E93" s="156"/>
      <c r="F93" s="1"/>
    </row>
    <row r="94" spans="1:6" s="87" customFormat="1" x14ac:dyDescent="0.2">
      <c r="A94" s="165"/>
      <c r="B94" s="154"/>
      <c r="C94" s="155"/>
      <c r="D94" s="167"/>
      <c r="E94" s="156"/>
      <c r="F94" s="1"/>
    </row>
    <row r="95" spans="1:6" s="87" customFormat="1" x14ac:dyDescent="0.2">
      <c r="A95" s="165" t="s">
        <v>247</v>
      </c>
      <c r="B95" s="154"/>
      <c r="C95" s="171" t="s">
        <v>177</v>
      </c>
      <c r="D95" s="167"/>
      <c r="E95" s="156" t="s">
        <v>172</v>
      </c>
      <c r="F95" s="1"/>
    </row>
    <row r="96" spans="1:6" s="87" customFormat="1" x14ac:dyDescent="0.2">
      <c r="A96" s="165"/>
      <c r="B96" s="154">
        <v>569.29999999999995</v>
      </c>
      <c r="C96" s="171"/>
      <c r="D96" s="167" t="s">
        <v>184</v>
      </c>
      <c r="E96" s="156"/>
      <c r="F96" s="1"/>
    </row>
    <row r="97" spans="1:6" s="87" customFormat="1" x14ac:dyDescent="0.2">
      <c r="A97" s="165"/>
      <c r="B97" s="154">
        <v>46.96</v>
      </c>
      <c r="C97" s="171"/>
      <c r="D97" s="167" t="s">
        <v>171</v>
      </c>
      <c r="E97" s="156"/>
      <c r="F97" s="1"/>
    </row>
    <row r="98" spans="1:6" s="87" customFormat="1" x14ac:dyDescent="0.2">
      <c r="A98" s="165"/>
      <c r="B98" s="154">
        <v>173.22</v>
      </c>
      <c r="C98" s="171"/>
      <c r="D98" s="167" t="s">
        <v>215</v>
      </c>
      <c r="E98" s="156"/>
      <c r="F98" s="1"/>
    </row>
    <row r="99" spans="1:6" s="87" customFormat="1" x14ac:dyDescent="0.2">
      <c r="A99" s="165"/>
      <c r="B99" s="154">
        <v>74.430000000000007</v>
      </c>
      <c r="C99" s="171"/>
      <c r="D99" s="167" t="s">
        <v>178</v>
      </c>
      <c r="E99" s="156"/>
      <c r="F99" s="1"/>
    </row>
    <row r="100" spans="1:6" s="87" customFormat="1" x14ac:dyDescent="0.2">
      <c r="A100" s="165"/>
      <c r="B100" s="154">
        <v>24</v>
      </c>
      <c r="C100" s="171"/>
      <c r="D100" s="167" t="s">
        <v>268</v>
      </c>
      <c r="E100" s="156"/>
      <c r="F100" s="1"/>
    </row>
    <row r="101" spans="1:6" s="87" customFormat="1" x14ac:dyDescent="0.2">
      <c r="A101" s="165"/>
      <c r="B101" s="154">
        <v>14.35</v>
      </c>
      <c r="C101" s="171"/>
      <c r="D101" s="167" t="s">
        <v>269</v>
      </c>
      <c r="E101" s="156"/>
      <c r="F101" s="1"/>
    </row>
    <row r="102" spans="1:6" s="87" customFormat="1" x14ac:dyDescent="0.2">
      <c r="A102" s="165"/>
      <c r="B102" s="154">
        <v>90.61</v>
      </c>
      <c r="C102" s="171"/>
      <c r="D102" s="167" t="s">
        <v>249</v>
      </c>
      <c r="E102" s="156"/>
      <c r="F102" s="1"/>
    </row>
    <row r="103" spans="1:6" s="87" customFormat="1" x14ac:dyDescent="0.2">
      <c r="A103" s="165"/>
      <c r="B103" s="154">
        <v>44.52</v>
      </c>
      <c r="C103" s="171"/>
      <c r="D103" s="167" t="s">
        <v>216</v>
      </c>
      <c r="E103" s="156"/>
      <c r="F103" s="1"/>
    </row>
    <row r="104" spans="1:6" s="87" customFormat="1" x14ac:dyDescent="0.2">
      <c r="A104" s="165"/>
      <c r="B104" s="154"/>
      <c r="C104" s="171"/>
      <c r="D104" s="168"/>
      <c r="E104" s="156"/>
      <c r="F104" s="1"/>
    </row>
    <row r="105" spans="1:6" s="87" customFormat="1" x14ac:dyDescent="0.2">
      <c r="A105" s="165" t="s">
        <v>279</v>
      </c>
      <c r="B105" s="154"/>
      <c r="C105" s="171" t="s">
        <v>266</v>
      </c>
      <c r="D105" s="168"/>
      <c r="E105" s="156" t="s">
        <v>265</v>
      </c>
      <c r="F105" s="1"/>
    </row>
    <row r="106" spans="1:6" s="87" customFormat="1" x14ac:dyDescent="0.2">
      <c r="A106" s="165"/>
      <c r="B106" s="154">
        <v>601.87</v>
      </c>
      <c r="C106" s="171"/>
      <c r="D106" s="168" t="s">
        <v>292</v>
      </c>
      <c r="E106" s="156"/>
      <c r="F106" s="1"/>
    </row>
    <row r="107" spans="1:6" s="87" customFormat="1" x14ac:dyDescent="0.2">
      <c r="A107" s="165"/>
      <c r="B107" s="154">
        <v>40.17</v>
      </c>
      <c r="C107" s="171"/>
      <c r="D107" s="167" t="s">
        <v>171</v>
      </c>
      <c r="E107" s="156"/>
      <c r="F107" s="1"/>
    </row>
    <row r="108" spans="1:6" s="87" customFormat="1" x14ac:dyDescent="0.2">
      <c r="A108" s="165"/>
      <c r="B108" s="154">
        <v>71.8</v>
      </c>
      <c r="C108" s="171"/>
      <c r="D108" s="168" t="s">
        <v>267</v>
      </c>
      <c r="E108" s="156"/>
      <c r="F108" s="1"/>
    </row>
    <row r="109" spans="1:6" s="87" customFormat="1" x14ac:dyDescent="0.2">
      <c r="A109" s="165"/>
      <c r="B109" s="154">
        <v>430.43</v>
      </c>
      <c r="C109" s="171"/>
      <c r="D109" s="167" t="s">
        <v>182</v>
      </c>
      <c r="E109" s="156"/>
      <c r="F109" s="1"/>
    </row>
    <row r="110" spans="1:6" s="87" customFormat="1" x14ac:dyDescent="0.2">
      <c r="A110" s="165"/>
      <c r="B110" s="154">
        <v>40.869999999999997</v>
      </c>
      <c r="C110" s="171"/>
      <c r="D110" s="168" t="s">
        <v>269</v>
      </c>
      <c r="E110" s="156"/>
      <c r="F110" s="1"/>
    </row>
    <row r="111" spans="1:6" s="87" customFormat="1" x14ac:dyDescent="0.2">
      <c r="A111" s="165"/>
      <c r="B111" s="154">
        <v>36.869999999999997</v>
      </c>
      <c r="C111" s="171"/>
      <c r="D111" s="168" t="s">
        <v>175</v>
      </c>
      <c r="E111" s="156"/>
      <c r="F111" s="1"/>
    </row>
    <row r="112" spans="1:6" s="87" customFormat="1" x14ac:dyDescent="0.2">
      <c r="A112" s="165"/>
      <c r="B112" s="154">
        <v>15.91</v>
      </c>
      <c r="C112" s="171"/>
      <c r="D112" s="168" t="s">
        <v>252</v>
      </c>
      <c r="E112" s="156"/>
      <c r="F112" s="1"/>
    </row>
    <row r="113" spans="1:6" s="87" customFormat="1" x14ac:dyDescent="0.2">
      <c r="A113" s="165"/>
      <c r="B113" s="154"/>
      <c r="C113" s="171"/>
      <c r="D113" s="168"/>
      <c r="E113" s="156"/>
      <c r="F113" s="1"/>
    </row>
    <row r="114" spans="1:6" s="87" customFormat="1" x14ac:dyDescent="0.2">
      <c r="A114" s="165">
        <v>44357</v>
      </c>
      <c r="B114" s="154"/>
      <c r="C114" s="171" t="s">
        <v>301</v>
      </c>
      <c r="D114" s="168"/>
      <c r="E114" s="156" t="s">
        <v>172</v>
      </c>
      <c r="F114" s="1"/>
    </row>
    <row r="115" spans="1:6" s="87" customFormat="1" x14ac:dyDescent="0.2">
      <c r="A115" s="165"/>
      <c r="B115" s="154">
        <v>412.37</v>
      </c>
      <c r="C115" s="171"/>
      <c r="D115" s="167" t="s">
        <v>184</v>
      </c>
      <c r="E115" s="156"/>
      <c r="F115" s="1"/>
    </row>
    <row r="116" spans="1:6" s="87" customFormat="1" x14ac:dyDescent="0.2">
      <c r="A116" s="165"/>
      <c r="B116" s="154">
        <v>43.39</v>
      </c>
      <c r="C116" s="171"/>
      <c r="D116" s="167" t="s">
        <v>219</v>
      </c>
      <c r="E116" s="156"/>
      <c r="F116" s="1"/>
    </row>
    <row r="117" spans="1:6" s="87" customFormat="1" x14ac:dyDescent="0.2">
      <c r="A117" s="165"/>
      <c r="B117" s="154">
        <v>93.83</v>
      </c>
      <c r="C117" s="171"/>
      <c r="D117" s="167" t="s">
        <v>249</v>
      </c>
      <c r="E117" s="156"/>
      <c r="F117" s="1"/>
    </row>
    <row r="118" spans="1:6" s="87" customFormat="1" x14ac:dyDescent="0.2">
      <c r="A118" s="165"/>
      <c r="B118" s="154">
        <v>25.57</v>
      </c>
      <c r="C118" s="171"/>
      <c r="D118" s="168" t="s">
        <v>216</v>
      </c>
      <c r="E118" s="156"/>
      <c r="F118" s="1"/>
    </row>
    <row r="119" spans="1:6" s="170" customFormat="1" x14ac:dyDescent="0.2">
      <c r="A119" s="153"/>
      <c r="B119" s="166"/>
      <c r="C119" s="167"/>
      <c r="D119" s="156"/>
      <c r="E119" s="168"/>
      <c r="F119" s="169"/>
    </row>
    <row r="120" spans="1:6" s="87" customFormat="1" hidden="1" x14ac:dyDescent="0.2">
      <c r="A120" s="143"/>
      <c r="B120" s="144"/>
      <c r="C120" s="145"/>
      <c r="D120" s="145"/>
      <c r="E120" s="146"/>
      <c r="F120" s="1"/>
    </row>
    <row r="121" spans="1:6" ht="19.5" customHeight="1" x14ac:dyDescent="0.2">
      <c r="A121" s="107" t="s">
        <v>125</v>
      </c>
      <c r="B121" s="108">
        <f>SUM(B26:B120)</f>
        <v>12553.300000000003</v>
      </c>
      <c r="C121" s="164" t="str">
        <f>IF(SUBTOTAL(3,B26:B120)=SUBTOTAL(103,B26:B120),'Summary and sign-off'!$A$48,'Summary and sign-off'!$A$49)</f>
        <v>Check - there are no hidden rows with data</v>
      </c>
      <c r="D121" s="181" t="str">
        <f>IF('Summary and sign-off'!F56='Summary and sign-off'!F54,'Summary and sign-off'!A51,'Summary and sign-off'!A50)</f>
        <v>Check - each entry provides sufficient information</v>
      </c>
      <c r="E121" s="181"/>
      <c r="F121" s="46"/>
    </row>
    <row r="122" spans="1:6" ht="10.5" customHeight="1" x14ac:dyDescent="0.2">
      <c r="A122" s="27"/>
      <c r="B122" s="22"/>
      <c r="C122" s="27"/>
      <c r="D122" s="27"/>
      <c r="E122" s="27"/>
      <c r="F122" s="27"/>
    </row>
    <row r="123" spans="1:6" ht="24.75" customHeight="1" x14ac:dyDescent="0.2">
      <c r="A123" s="182" t="s">
        <v>126</v>
      </c>
      <c r="B123" s="182"/>
      <c r="C123" s="182"/>
      <c r="D123" s="182"/>
      <c r="E123" s="182"/>
      <c r="F123" s="46"/>
    </row>
    <row r="124" spans="1:6" ht="27" customHeight="1" x14ac:dyDescent="0.2">
      <c r="A124" s="35" t="s">
        <v>117</v>
      </c>
      <c r="B124" s="35" t="s">
        <v>62</v>
      </c>
      <c r="C124" s="35" t="s">
        <v>127</v>
      </c>
      <c r="D124" s="35" t="s">
        <v>128</v>
      </c>
      <c r="E124" s="35" t="s">
        <v>121</v>
      </c>
      <c r="F124" s="49"/>
    </row>
    <row r="125" spans="1:6" s="87" customFormat="1" hidden="1" x14ac:dyDescent="0.2">
      <c r="A125" s="133"/>
      <c r="B125" s="134"/>
      <c r="C125" s="135"/>
      <c r="D125" s="135"/>
      <c r="E125" s="136"/>
      <c r="F125" s="1"/>
    </row>
    <row r="126" spans="1:6" s="87" customFormat="1" x14ac:dyDescent="0.2">
      <c r="A126" s="165">
        <v>44026</v>
      </c>
      <c r="B126" s="154"/>
      <c r="C126" s="171" t="s">
        <v>287</v>
      </c>
      <c r="D126" s="155"/>
      <c r="E126" s="156" t="s">
        <v>188</v>
      </c>
      <c r="F126" s="1"/>
    </row>
    <row r="127" spans="1:6" s="87" customFormat="1" x14ac:dyDescent="0.2">
      <c r="A127" s="165"/>
      <c r="B127" s="154">
        <v>73.849999999999994</v>
      </c>
      <c r="C127" s="171"/>
      <c r="D127" s="155" t="s">
        <v>260</v>
      </c>
      <c r="E127" s="156"/>
      <c r="F127" s="1"/>
    </row>
    <row r="128" spans="1:6" s="87" customFormat="1" x14ac:dyDescent="0.2">
      <c r="A128" s="153"/>
      <c r="B128" s="154">
        <v>73.849999999999994</v>
      </c>
      <c r="C128" s="155"/>
      <c r="D128" s="155" t="s">
        <v>275</v>
      </c>
      <c r="E128" s="156"/>
      <c r="F128" s="1"/>
    </row>
    <row r="129" spans="1:6" s="87" customFormat="1" x14ac:dyDescent="0.2">
      <c r="A129" s="153"/>
      <c r="B129" s="154"/>
      <c r="C129" s="155"/>
      <c r="D129" s="155"/>
      <c r="E129" s="156"/>
      <c r="F129" s="1"/>
    </row>
    <row r="130" spans="1:6" s="87" customFormat="1" x14ac:dyDescent="0.2">
      <c r="A130" s="153"/>
      <c r="B130" s="154"/>
      <c r="C130" s="171" t="s">
        <v>287</v>
      </c>
      <c r="D130" s="155"/>
      <c r="E130" s="156" t="s">
        <v>188</v>
      </c>
      <c r="F130" s="1"/>
    </row>
    <row r="131" spans="1:6" s="87" customFormat="1" x14ac:dyDescent="0.2">
      <c r="A131" s="165">
        <v>44041</v>
      </c>
      <c r="B131" s="154">
        <v>20.29</v>
      </c>
      <c r="C131" s="155"/>
      <c r="D131" s="155" t="s">
        <v>260</v>
      </c>
      <c r="E131" s="156"/>
      <c r="F131" s="1"/>
    </row>
    <row r="132" spans="1:6" s="87" customFormat="1" x14ac:dyDescent="0.2">
      <c r="A132" s="153"/>
      <c r="B132" s="154"/>
      <c r="C132" s="155"/>
      <c r="D132" s="155"/>
      <c r="E132" s="156"/>
      <c r="F132" s="1"/>
    </row>
    <row r="133" spans="1:6" s="87" customFormat="1" x14ac:dyDescent="0.2">
      <c r="A133" s="165">
        <v>44042</v>
      </c>
      <c r="B133" s="154"/>
      <c r="C133" s="171" t="s">
        <v>189</v>
      </c>
      <c r="D133" s="155"/>
      <c r="E133" s="156" t="s">
        <v>188</v>
      </c>
      <c r="F133" s="1"/>
    </row>
    <row r="134" spans="1:6" s="87" customFormat="1" x14ac:dyDescent="0.2">
      <c r="A134" s="165"/>
      <c r="B134" s="154">
        <v>26.37</v>
      </c>
      <c r="C134" s="171"/>
      <c r="D134" s="155" t="s">
        <v>192</v>
      </c>
      <c r="E134" s="156"/>
      <c r="F134" s="1"/>
    </row>
    <row r="135" spans="1:6" s="87" customFormat="1" x14ac:dyDescent="0.2">
      <c r="A135" s="153"/>
      <c r="B135" s="154">
        <v>19.91</v>
      </c>
      <c r="C135" s="155"/>
      <c r="D135" s="155" t="s">
        <v>273</v>
      </c>
      <c r="E135" s="156"/>
      <c r="F135" s="1"/>
    </row>
    <row r="136" spans="1:6" s="87" customFormat="1" x14ac:dyDescent="0.2">
      <c r="A136" s="153"/>
      <c r="B136" s="154"/>
      <c r="C136" s="155"/>
      <c r="D136" s="155"/>
      <c r="E136" s="156"/>
      <c r="F136" s="1"/>
    </row>
    <row r="137" spans="1:6" s="87" customFormat="1" x14ac:dyDescent="0.2">
      <c r="A137" s="153"/>
      <c r="B137" s="154"/>
      <c r="C137" s="171" t="s">
        <v>207</v>
      </c>
      <c r="D137" s="155"/>
      <c r="E137" s="156" t="s">
        <v>188</v>
      </c>
      <c r="F137" s="1"/>
    </row>
    <row r="138" spans="1:6" s="87" customFormat="1" x14ac:dyDescent="0.2">
      <c r="A138" s="165">
        <v>44096</v>
      </c>
      <c r="B138" s="154">
        <v>21.57</v>
      </c>
      <c r="C138" s="155"/>
      <c r="D138" s="155" t="s">
        <v>208</v>
      </c>
      <c r="E138" s="156"/>
      <c r="F138" s="1"/>
    </row>
    <row r="139" spans="1:6" s="87" customFormat="1" x14ac:dyDescent="0.2">
      <c r="A139" s="165"/>
      <c r="B139" s="154"/>
      <c r="C139" s="155"/>
      <c r="D139" s="155"/>
      <c r="E139" s="156"/>
      <c r="F139" s="1"/>
    </row>
    <row r="140" spans="1:6" s="87" customFormat="1" x14ac:dyDescent="0.2">
      <c r="A140" s="153"/>
      <c r="B140" s="154"/>
      <c r="C140" s="171" t="s">
        <v>206</v>
      </c>
      <c r="D140" s="155"/>
      <c r="E140" s="156" t="s">
        <v>188</v>
      </c>
      <c r="F140" s="1"/>
    </row>
    <row r="141" spans="1:6" s="87" customFormat="1" x14ac:dyDescent="0.2">
      <c r="A141" s="165">
        <v>44159</v>
      </c>
      <c r="B141" s="154">
        <v>16.170000000000002</v>
      </c>
      <c r="C141" s="155"/>
      <c r="D141" s="155" t="s">
        <v>205</v>
      </c>
      <c r="E141" s="156"/>
      <c r="F141" s="1"/>
    </row>
    <row r="142" spans="1:6" s="87" customFormat="1" x14ac:dyDescent="0.2">
      <c r="A142" s="165"/>
      <c r="B142" s="154"/>
      <c r="C142" s="155"/>
      <c r="D142" s="155"/>
      <c r="E142" s="156"/>
      <c r="F142" s="1"/>
    </row>
    <row r="143" spans="1:6" s="87" customFormat="1" x14ac:dyDescent="0.2">
      <c r="A143" s="165">
        <v>44223</v>
      </c>
      <c r="B143" s="154"/>
      <c r="C143" s="171" t="s">
        <v>233</v>
      </c>
      <c r="D143" s="155"/>
      <c r="E143" s="156" t="s">
        <v>188</v>
      </c>
      <c r="F143" s="1"/>
    </row>
    <row r="144" spans="1:6" s="87" customFormat="1" x14ac:dyDescent="0.2">
      <c r="A144" s="165"/>
      <c r="B144" s="154">
        <v>13.3</v>
      </c>
      <c r="C144" s="155"/>
      <c r="D144" s="155" t="s">
        <v>205</v>
      </c>
      <c r="E144" s="156"/>
      <c r="F144" s="1"/>
    </row>
    <row r="145" spans="1:6" s="87" customFormat="1" x14ac:dyDescent="0.2">
      <c r="A145" s="165"/>
      <c r="B145" s="154"/>
      <c r="C145" s="155"/>
      <c r="D145" s="155"/>
      <c r="E145" s="156"/>
      <c r="F145" s="1"/>
    </row>
    <row r="146" spans="1:6" s="87" customFormat="1" x14ac:dyDescent="0.2">
      <c r="A146" s="165">
        <v>44253</v>
      </c>
      <c r="B146" s="154"/>
      <c r="C146" s="171" t="s">
        <v>288</v>
      </c>
      <c r="D146" s="155"/>
      <c r="E146" s="156" t="s">
        <v>188</v>
      </c>
      <c r="F146" s="1"/>
    </row>
    <row r="147" spans="1:6" s="87" customFormat="1" x14ac:dyDescent="0.2">
      <c r="A147" s="153"/>
      <c r="B147" s="154">
        <v>32.43</v>
      </c>
      <c r="C147" s="155"/>
      <c r="D147" s="155" t="s">
        <v>302</v>
      </c>
      <c r="E147" s="156"/>
      <c r="F147" s="1"/>
    </row>
    <row r="148" spans="1:6" s="87" customFormat="1" x14ac:dyDescent="0.2">
      <c r="A148" s="153"/>
      <c r="B148" s="154">
        <v>27.22</v>
      </c>
      <c r="C148" s="155"/>
      <c r="D148" s="155" t="s">
        <v>275</v>
      </c>
      <c r="E148" s="156"/>
      <c r="F148" s="1"/>
    </row>
    <row r="149" spans="1:6" s="87" customFormat="1" x14ac:dyDescent="0.2">
      <c r="A149" s="153"/>
      <c r="B149" s="154"/>
      <c r="C149" s="155"/>
      <c r="D149" s="155"/>
      <c r="E149" s="156"/>
      <c r="F149" s="1"/>
    </row>
    <row r="150" spans="1:6" s="87" customFormat="1" x14ac:dyDescent="0.2">
      <c r="A150" s="165">
        <v>44279</v>
      </c>
      <c r="B150" s="154"/>
      <c r="C150" s="171" t="s">
        <v>243</v>
      </c>
      <c r="D150" s="155"/>
      <c r="E150" s="156" t="s">
        <v>188</v>
      </c>
      <c r="F150" s="1"/>
    </row>
    <row r="151" spans="1:6" s="87" customFormat="1" x14ac:dyDescent="0.2">
      <c r="A151" s="165"/>
      <c r="B151" s="154">
        <v>19.13</v>
      </c>
      <c r="C151" s="171"/>
      <c r="D151" s="155" t="s">
        <v>205</v>
      </c>
      <c r="E151" s="156"/>
      <c r="F151" s="1"/>
    </row>
    <row r="152" spans="1:6" s="87" customFormat="1" x14ac:dyDescent="0.2">
      <c r="A152" s="165"/>
      <c r="B152" s="154"/>
      <c r="C152" s="171"/>
      <c r="D152" s="155"/>
      <c r="E152" s="156"/>
      <c r="F152" s="1"/>
    </row>
    <row r="153" spans="1:6" s="87" customFormat="1" x14ac:dyDescent="0.2">
      <c r="A153" s="153"/>
      <c r="B153" s="154"/>
      <c r="C153" s="155"/>
      <c r="D153" s="155"/>
      <c r="E153" s="156"/>
      <c r="F153" s="1"/>
    </row>
    <row r="154" spans="1:6" s="87" customFormat="1" x14ac:dyDescent="0.2">
      <c r="A154" s="165">
        <v>44282</v>
      </c>
      <c r="B154" s="154"/>
      <c r="C154" s="171" t="s">
        <v>245</v>
      </c>
      <c r="D154" s="155"/>
      <c r="E154" s="156" t="s">
        <v>188</v>
      </c>
      <c r="F154" s="1"/>
    </row>
    <row r="155" spans="1:6" s="87" customFormat="1" x14ac:dyDescent="0.2">
      <c r="A155" s="153"/>
      <c r="B155" s="154">
        <v>18.7</v>
      </c>
      <c r="C155" s="155"/>
      <c r="D155" s="155" t="s">
        <v>261</v>
      </c>
      <c r="E155" s="156"/>
      <c r="F155" s="1"/>
    </row>
    <row r="156" spans="1:6" s="87" customFormat="1" x14ac:dyDescent="0.2">
      <c r="A156" s="153"/>
      <c r="B156" s="154">
        <v>14.43</v>
      </c>
      <c r="C156" s="155"/>
      <c r="D156" s="155" t="s">
        <v>274</v>
      </c>
      <c r="E156" s="156"/>
      <c r="F156" s="1"/>
    </row>
    <row r="157" spans="1:6" s="87" customFormat="1" x14ac:dyDescent="0.2">
      <c r="A157" s="153"/>
      <c r="B157" s="154"/>
      <c r="C157" s="155"/>
      <c r="D157" s="155"/>
      <c r="E157" s="156"/>
      <c r="F157" s="1"/>
    </row>
    <row r="158" spans="1:6" s="87" customFormat="1" x14ac:dyDescent="0.2">
      <c r="A158" s="165">
        <v>44293</v>
      </c>
      <c r="B158" s="154"/>
      <c r="C158" s="171" t="s">
        <v>287</v>
      </c>
      <c r="D158" s="155"/>
      <c r="E158" s="156" t="s">
        <v>188</v>
      </c>
      <c r="F158" s="1"/>
    </row>
    <row r="159" spans="1:6" s="87" customFormat="1" x14ac:dyDescent="0.2">
      <c r="A159" s="165"/>
      <c r="B159" s="154">
        <v>14.52</v>
      </c>
      <c r="C159" s="171"/>
      <c r="D159" s="155" t="s">
        <v>260</v>
      </c>
      <c r="E159" s="156"/>
      <c r="F159" s="1"/>
    </row>
    <row r="160" spans="1:6" s="87" customFormat="1" x14ac:dyDescent="0.2">
      <c r="A160" s="165"/>
      <c r="B160" s="154">
        <v>13.48</v>
      </c>
      <c r="C160" s="171"/>
      <c r="D160" s="155" t="s">
        <v>275</v>
      </c>
      <c r="E160" s="156"/>
      <c r="F160" s="1"/>
    </row>
    <row r="161" spans="1:6" s="87" customFormat="1" x14ac:dyDescent="0.2">
      <c r="A161" s="165"/>
      <c r="B161" s="154"/>
      <c r="C161" s="171"/>
      <c r="D161" s="155"/>
      <c r="E161" s="156"/>
      <c r="F161" s="1"/>
    </row>
    <row r="162" spans="1:6" s="87" customFormat="1" x14ac:dyDescent="0.2">
      <c r="A162" s="165"/>
      <c r="B162" s="154"/>
      <c r="C162" s="171"/>
      <c r="D162" s="155"/>
      <c r="E162" s="156"/>
      <c r="F162" s="1"/>
    </row>
    <row r="163" spans="1:6" s="87" customFormat="1" x14ac:dyDescent="0.2">
      <c r="A163" s="165">
        <v>44299</v>
      </c>
      <c r="B163" s="154"/>
      <c r="C163" s="171" t="s">
        <v>189</v>
      </c>
      <c r="D163" s="155"/>
      <c r="E163" s="156" t="s">
        <v>188</v>
      </c>
      <c r="F163" s="1"/>
    </row>
    <row r="164" spans="1:6" s="87" customFormat="1" x14ac:dyDescent="0.2">
      <c r="A164" s="165"/>
      <c r="B164" s="154">
        <v>21.91</v>
      </c>
      <c r="C164" s="171"/>
      <c r="D164" s="155" t="s">
        <v>192</v>
      </c>
      <c r="E164" s="156"/>
      <c r="F164" s="1"/>
    </row>
    <row r="165" spans="1:6" s="87" customFormat="1" x14ac:dyDescent="0.2">
      <c r="A165" s="165"/>
      <c r="B165" s="154">
        <v>24.17</v>
      </c>
      <c r="C165" s="171"/>
      <c r="D165" s="155" t="s">
        <v>273</v>
      </c>
      <c r="E165" s="156"/>
      <c r="F165" s="1"/>
    </row>
    <row r="166" spans="1:6" s="87" customFormat="1" x14ac:dyDescent="0.2">
      <c r="A166" s="155"/>
      <c r="B166" s="154"/>
      <c r="C166" s="171"/>
      <c r="D166" s="155"/>
      <c r="E166" s="156"/>
      <c r="F166" s="1"/>
    </row>
    <row r="167" spans="1:6" s="87" customFormat="1" x14ac:dyDescent="0.2">
      <c r="A167" s="165">
        <v>44304</v>
      </c>
      <c r="B167" s="154"/>
      <c r="C167" s="171" t="s">
        <v>295</v>
      </c>
      <c r="D167" s="155"/>
      <c r="E167" s="156" t="s">
        <v>188</v>
      </c>
      <c r="F167" s="1"/>
    </row>
    <row r="168" spans="1:6" s="87" customFormat="1" x14ac:dyDescent="0.2">
      <c r="A168" s="165"/>
      <c r="B168" s="154">
        <v>16.87</v>
      </c>
      <c r="C168" s="171"/>
      <c r="D168" s="155" t="s">
        <v>271</v>
      </c>
      <c r="E168" s="156"/>
      <c r="F168" s="1"/>
    </row>
    <row r="169" spans="1:6" s="87" customFormat="1" x14ac:dyDescent="0.2">
      <c r="A169" s="165"/>
      <c r="B169" s="154"/>
      <c r="C169" s="171"/>
      <c r="D169" s="155"/>
      <c r="E169" s="156"/>
      <c r="F169" s="1"/>
    </row>
    <row r="170" spans="1:6" s="87" customFormat="1" x14ac:dyDescent="0.2">
      <c r="A170" s="165"/>
      <c r="B170" s="154"/>
      <c r="C170" s="171"/>
      <c r="D170" s="155"/>
      <c r="E170" s="156"/>
      <c r="F170" s="1"/>
    </row>
    <row r="171" spans="1:6" s="87" customFormat="1" x14ac:dyDescent="0.2">
      <c r="A171" s="165">
        <v>44307</v>
      </c>
      <c r="B171" s="154"/>
      <c r="C171" s="171" t="s">
        <v>251</v>
      </c>
      <c r="D171" s="155"/>
      <c r="E171" s="156" t="s">
        <v>188</v>
      </c>
      <c r="F171" s="1"/>
    </row>
    <row r="172" spans="1:6" s="87" customFormat="1" x14ac:dyDescent="0.2">
      <c r="A172" s="165"/>
      <c r="B172" s="154">
        <v>17.48</v>
      </c>
      <c r="C172" s="171"/>
      <c r="D172" s="155" t="s">
        <v>313</v>
      </c>
      <c r="E172" s="156"/>
      <c r="F172" s="1"/>
    </row>
    <row r="173" spans="1:6" s="87" customFormat="1" x14ac:dyDescent="0.2">
      <c r="A173" s="165"/>
      <c r="B173" s="154">
        <v>34.770000000000003</v>
      </c>
      <c r="C173" s="171"/>
      <c r="D173" s="155" t="s">
        <v>299</v>
      </c>
      <c r="E173" s="156"/>
      <c r="F173" s="1"/>
    </row>
    <row r="174" spans="1:6" s="87" customFormat="1" x14ac:dyDescent="0.2">
      <c r="A174" s="165"/>
      <c r="B174" s="154">
        <v>13.65</v>
      </c>
      <c r="C174" s="171"/>
      <c r="D174" s="155" t="s">
        <v>300</v>
      </c>
      <c r="E174" s="171"/>
      <c r="F174" s="1"/>
    </row>
    <row r="175" spans="1:6" s="87" customFormat="1" x14ac:dyDescent="0.2">
      <c r="A175" s="165"/>
      <c r="B175" s="165"/>
      <c r="C175" s="171"/>
      <c r="D175" s="171"/>
      <c r="E175" s="156"/>
      <c r="F175" s="1"/>
    </row>
    <row r="176" spans="1:6" s="87" customFormat="1" x14ac:dyDescent="0.2">
      <c r="A176" s="165">
        <v>44311</v>
      </c>
      <c r="B176" s="154"/>
      <c r="C176" s="171" t="s">
        <v>262</v>
      </c>
      <c r="D176" s="155"/>
      <c r="E176" s="156" t="s">
        <v>188</v>
      </c>
      <c r="F176" s="1"/>
    </row>
    <row r="177" spans="1:6" s="87" customFormat="1" x14ac:dyDescent="0.2">
      <c r="A177" s="165"/>
      <c r="B177" s="154">
        <v>19.13</v>
      </c>
      <c r="C177" s="171"/>
      <c r="D177" s="155" t="s">
        <v>261</v>
      </c>
      <c r="E177" s="156"/>
      <c r="F177" s="1"/>
    </row>
    <row r="178" spans="1:6" s="87" customFormat="1" x14ac:dyDescent="0.2">
      <c r="A178" s="165"/>
      <c r="B178" s="154">
        <v>12.7</v>
      </c>
      <c r="C178" s="171"/>
      <c r="D178" s="155" t="s">
        <v>274</v>
      </c>
      <c r="E178" s="156"/>
      <c r="F178" s="1"/>
    </row>
    <row r="179" spans="1:6" s="87" customFormat="1" x14ac:dyDescent="0.2">
      <c r="A179" s="165"/>
      <c r="B179" s="154"/>
      <c r="C179" s="171"/>
      <c r="D179" s="155"/>
      <c r="E179" s="156"/>
      <c r="F179" s="1"/>
    </row>
    <row r="180" spans="1:6" s="87" customFormat="1" x14ac:dyDescent="0.2">
      <c r="A180" s="165">
        <v>44329</v>
      </c>
      <c r="B180" s="154"/>
      <c r="C180" s="171" t="s">
        <v>295</v>
      </c>
      <c r="D180" s="155" t="s">
        <v>298</v>
      </c>
      <c r="E180" s="156" t="s">
        <v>188</v>
      </c>
      <c r="F180" s="1"/>
    </row>
    <row r="181" spans="1:6" s="87" customFormat="1" x14ac:dyDescent="0.2">
      <c r="A181" s="165"/>
      <c r="B181" s="154">
        <v>14.7</v>
      </c>
      <c r="C181" s="171"/>
      <c r="D181" s="155"/>
      <c r="E181" s="156"/>
      <c r="F181" s="1"/>
    </row>
    <row r="182" spans="1:6" s="87" customFormat="1" x14ac:dyDescent="0.2">
      <c r="A182" s="165"/>
      <c r="B182" s="154"/>
      <c r="C182" s="171"/>
      <c r="D182" s="155"/>
      <c r="E182" s="156"/>
      <c r="F182" s="1"/>
    </row>
    <row r="183" spans="1:6" s="87" customFormat="1" x14ac:dyDescent="0.2">
      <c r="A183" s="165">
        <v>44348</v>
      </c>
      <c r="B183" s="154"/>
      <c r="C183" s="171" t="s">
        <v>296</v>
      </c>
      <c r="D183" s="155"/>
      <c r="E183" s="156"/>
      <c r="F183" s="1"/>
    </row>
    <row r="184" spans="1:6" s="87" customFormat="1" x14ac:dyDescent="0.2">
      <c r="A184" s="165"/>
      <c r="B184" s="154">
        <v>10.26</v>
      </c>
      <c r="C184" s="171"/>
      <c r="D184" s="155" t="s">
        <v>270</v>
      </c>
      <c r="E184" s="156" t="s">
        <v>188</v>
      </c>
      <c r="F184" s="1"/>
    </row>
    <row r="185" spans="1:6" s="87" customFormat="1" x14ac:dyDescent="0.2">
      <c r="A185" s="165"/>
      <c r="B185" s="154"/>
      <c r="C185" s="171"/>
      <c r="D185" s="155"/>
      <c r="E185" s="156"/>
      <c r="F185" s="1"/>
    </row>
    <row r="186" spans="1:6" s="87" customFormat="1" x14ac:dyDescent="0.2">
      <c r="A186" s="165">
        <v>44364</v>
      </c>
      <c r="B186" s="154"/>
      <c r="C186" s="171" t="s">
        <v>297</v>
      </c>
      <c r="D186" s="155"/>
      <c r="E186" s="156" t="s">
        <v>188</v>
      </c>
      <c r="F186" s="1"/>
    </row>
    <row r="187" spans="1:6" s="87" customFormat="1" x14ac:dyDescent="0.2">
      <c r="A187" s="165"/>
      <c r="B187" s="154">
        <v>23.13</v>
      </c>
      <c r="C187" s="171"/>
      <c r="D187" s="155" t="s">
        <v>293</v>
      </c>
      <c r="E187" s="156"/>
      <c r="F187" s="1"/>
    </row>
    <row r="188" spans="1:6" s="87" customFormat="1" x14ac:dyDescent="0.2">
      <c r="A188" s="165"/>
      <c r="B188" s="154">
        <v>21.83</v>
      </c>
      <c r="C188" s="171"/>
      <c r="D188" s="155" t="s">
        <v>294</v>
      </c>
      <c r="E188" s="156"/>
      <c r="F188" s="1"/>
    </row>
    <row r="189" spans="1:6" s="87" customFormat="1" x14ac:dyDescent="0.2">
      <c r="A189" s="165"/>
      <c r="B189" s="154"/>
      <c r="C189" s="155"/>
      <c r="D189" s="155"/>
      <c r="E189" s="156"/>
      <c r="F189" s="1"/>
    </row>
    <row r="190" spans="1:6" s="87" customFormat="1" hidden="1" x14ac:dyDescent="0.2">
      <c r="A190" s="153"/>
      <c r="B190" s="134"/>
      <c r="C190" s="135"/>
      <c r="D190" s="135"/>
      <c r="E190" s="136"/>
      <c r="F190" s="1"/>
    </row>
    <row r="191" spans="1:6" ht="19.5" customHeight="1" x14ac:dyDescent="0.2">
      <c r="A191" s="107" t="s">
        <v>129</v>
      </c>
      <c r="B191" s="108">
        <f>SUM(B125:B190)</f>
        <v>635.82000000000016</v>
      </c>
      <c r="C191" s="164" t="str">
        <f>IF(SUBTOTAL(3,B125:B190)=SUBTOTAL(103,B125:B190),'Summary and sign-off'!$A$48,'Summary and sign-off'!$A$49)</f>
        <v>Check - there are no hidden rows with data</v>
      </c>
      <c r="D191" s="181" t="str">
        <f>IF('Summary and sign-off'!F57='Summary and sign-off'!F54,'Summary and sign-off'!A51,'Summary and sign-off'!A50)</f>
        <v>Check - each entry provides sufficient information</v>
      </c>
      <c r="E191" s="181"/>
      <c r="F191" s="46"/>
    </row>
    <row r="192" spans="1:6" ht="10.5" customHeight="1" x14ac:dyDescent="0.2">
      <c r="B192" s="92"/>
      <c r="C192" s="22"/>
      <c r="D192" s="27"/>
      <c r="E192" s="27"/>
      <c r="F192" s="27"/>
    </row>
    <row r="193" spans="1:6" ht="34.5" customHeight="1" x14ac:dyDescent="0.2">
      <c r="A193" s="50" t="s">
        <v>130</v>
      </c>
      <c r="B193" s="93">
        <f>B22+B121+B191</f>
        <v>15925.920000000002</v>
      </c>
      <c r="C193" s="51"/>
      <c r="D193" s="51"/>
      <c r="E193" s="51"/>
      <c r="F193" s="26"/>
    </row>
    <row r="194" spans="1:6" x14ac:dyDescent="0.2">
      <c r="B194" s="22"/>
      <c r="C194" s="27"/>
      <c r="D194" s="27"/>
      <c r="E194" s="27"/>
      <c r="F194" s="27"/>
    </row>
    <row r="195" spans="1:6" x14ac:dyDescent="0.2">
      <c r="A195" s="27"/>
      <c r="B195" s="25"/>
      <c r="C195" s="26"/>
      <c r="D195" s="26"/>
      <c r="E195" s="26"/>
      <c r="F195" s="27"/>
    </row>
    <row r="196" spans="1:6" ht="12.6" customHeight="1" x14ac:dyDescent="0.2">
      <c r="A196" s="52" t="s">
        <v>73</v>
      </c>
      <c r="B196" s="53"/>
      <c r="C196" s="53"/>
      <c r="D196" s="32"/>
      <c r="E196" s="32"/>
      <c r="F196" s="27"/>
    </row>
    <row r="197" spans="1:6" ht="12.95" customHeight="1" x14ac:dyDescent="0.2">
      <c r="A197" s="23" t="s">
        <v>131</v>
      </c>
      <c r="B197" s="27"/>
      <c r="C197" s="32"/>
      <c r="D197" s="27"/>
      <c r="E197" s="32"/>
      <c r="F197" s="27"/>
    </row>
    <row r="198" spans="1:6" x14ac:dyDescent="0.2">
      <c r="A198" s="31" t="s">
        <v>132</v>
      </c>
      <c r="B198" s="32"/>
      <c r="C198" s="32"/>
      <c r="D198" s="32"/>
      <c r="E198" s="54"/>
      <c r="F198" s="46"/>
    </row>
    <row r="199" spans="1:6" x14ac:dyDescent="0.2">
      <c r="A199" s="31" t="s">
        <v>133</v>
      </c>
      <c r="B199" s="25"/>
      <c r="C199" s="26"/>
      <c r="D199" s="26"/>
      <c r="E199" s="26"/>
      <c r="F199" s="27"/>
    </row>
    <row r="200" spans="1:6" ht="12.95" customHeight="1" x14ac:dyDescent="0.2">
      <c r="A200" s="23" t="s">
        <v>79</v>
      </c>
      <c r="B200" s="27"/>
      <c r="C200" s="32"/>
      <c r="D200" s="27"/>
      <c r="E200" s="32"/>
      <c r="F200" s="27"/>
    </row>
    <row r="201" spans="1:6" x14ac:dyDescent="0.2">
      <c r="A201" s="31" t="s">
        <v>134</v>
      </c>
      <c r="B201" s="32"/>
      <c r="C201" s="32"/>
      <c r="D201" s="32"/>
      <c r="E201" s="54"/>
      <c r="F201" s="46"/>
    </row>
    <row r="202" spans="1:6" x14ac:dyDescent="0.2">
      <c r="A202" s="31" t="s">
        <v>135</v>
      </c>
      <c r="B202" s="36"/>
      <c r="C202" s="36"/>
      <c r="D202" s="36"/>
      <c r="E202" s="54"/>
      <c r="F202" s="46"/>
    </row>
    <row r="203" spans="1:6" x14ac:dyDescent="0.2">
      <c r="A203" s="36" t="s">
        <v>136</v>
      </c>
      <c r="B203" s="27"/>
      <c r="C203" s="27"/>
      <c r="D203" s="27"/>
      <c r="E203" s="46"/>
      <c r="F203" s="46"/>
    </row>
    <row r="204" spans="1:6" hidden="1" x14ac:dyDescent="0.2">
      <c r="A204" s="40"/>
      <c r="B204" s="27"/>
      <c r="C204" s="27"/>
      <c r="D204" s="27"/>
      <c r="E204" s="46"/>
      <c r="F204" s="46"/>
    </row>
    <row r="205" spans="1:6" hidden="1" x14ac:dyDescent="0.2">
      <c r="A205" s="40"/>
    </row>
    <row r="206" spans="1:6" hidden="1" x14ac:dyDescent="0.2"/>
    <row r="207" spans="1:6" hidden="1" x14ac:dyDescent="0.2"/>
    <row r="208" spans="1:6" hidden="1" x14ac:dyDescent="0.2"/>
    <row r="209" spans="1:6" ht="12.75" hidden="1" customHeight="1" x14ac:dyDescent="0.2"/>
    <row r="210" spans="1:6" hidden="1" x14ac:dyDescent="0.2"/>
    <row r="211" spans="1:6" hidden="1" x14ac:dyDescent="0.2"/>
    <row r="212" spans="1:6" hidden="1" x14ac:dyDescent="0.2">
      <c r="B212" s="46"/>
      <c r="C212" s="46"/>
      <c r="D212" s="46"/>
      <c r="E212" s="46"/>
      <c r="F212" s="46"/>
    </row>
    <row r="213" spans="1:6" hidden="1" x14ac:dyDescent="0.2">
      <c r="A213" s="55"/>
      <c r="B213" s="46"/>
      <c r="C213" s="46"/>
      <c r="D213" s="46"/>
      <c r="E213" s="46"/>
      <c r="F213" s="46"/>
    </row>
    <row r="214" spans="1:6" hidden="1" x14ac:dyDescent="0.2">
      <c r="A214" s="55"/>
      <c r="B214" s="46"/>
      <c r="C214" s="46"/>
      <c r="D214" s="46"/>
      <c r="E214" s="46"/>
      <c r="F214" s="46"/>
    </row>
    <row r="215" spans="1:6" hidden="1" x14ac:dyDescent="0.2">
      <c r="A215" s="55"/>
      <c r="B215" s="46"/>
      <c r="C215" s="46"/>
      <c r="D215" s="46"/>
      <c r="E215" s="46"/>
      <c r="F215" s="46"/>
    </row>
    <row r="216" spans="1:6" hidden="1" x14ac:dyDescent="0.2">
      <c r="A216" s="55"/>
      <c r="B216" s="46"/>
      <c r="C216" s="46"/>
      <c r="D216" s="46"/>
      <c r="E216" s="46"/>
      <c r="F216" s="46"/>
    </row>
    <row r="217" spans="1:6" hidden="1" x14ac:dyDescent="0.2">
      <c r="A217" s="55"/>
    </row>
    <row r="218" spans="1:6" hidden="1" x14ac:dyDescent="0.2"/>
    <row r="219" spans="1:6" hidden="1" x14ac:dyDescent="0.2"/>
    <row r="220" spans="1:6" hidden="1" x14ac:dyDescent="0.2"/>
    <row r="221" spans="1:6" hidden="1" x14ac:dyDescent="0.2"/>
    <row r="222" spans="1:6" hidden="1" x14ac:dyDescent="0.2"/>
    <row r="223" spans="1:6" hidden="1" x14ac:dyDescent="0.2"/>
    <row r="224" spans="1:6" hidden="1"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hidden="1" x14ac:dyDescent="0.2"/>
    <row r="242" x14ac:dyDescent="0.2"/>
    <row r="243" x14ac:dyDescent="0.2"/>
  </sheetData>
  <sheetProtection formatCells="0" formatRows="0" insertColumns="0" insertRows="0" deleteRows="0"/>
  <mergeCells count="15">
    <mergeCell ref="B7:E7"/>
    <mergeCell ref="B5:E5"/>
    <mergeCell ref="D191:E191"/>
    <mergeCell ref="A1:E1"/>
    <mergeCell ref="A24:E24"/>
    <mergeCell ref="A123:E123"/>
    <mergeCell ref="B2:E2"/>
    <mergeCell ref="B3:E3"/>
    <mergeCell ref="B4:E4"/>
    <mergeCell ref="A8:E8"/>
    <mergeCell ref="A9:E9"/>
    <mergeCell ref="B6:E6"/>
    <mergeCell ref="D22:E22"/>
    <mergeCell ref="D121:E12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19:A120 A125 A12:A13">
      <formula1>$B$4</formula1>
      <formula2>$B$5</formula2>
    </dataValidation>
    <dataValidation allowBlank="1" showInputMessage="1" showErrorMessage="1" prompt="Insert additional rows as needed:_x000a_- 'right click' on a row number (left of screen)_x000a_- select 'Insert' (this will insert a row above it)" sqref="A124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7:A118 A27:A45 A14:A21 A126:A19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B125 B127:B132 B59:C59 B26:B48 B50:B58 B134:B166 B12:B21 B187:B190 B77:B120 B60:B75 B181:B185 B168:B174 B176:B179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3"/>
  <sheetViews>
    <sheetView zoomScaleNormal="100" workbookViewId="0">
      <selection activeCell="F1" sqref="F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7" t="s">
        <v>109</v>
      </c>
      <c r="B1" s="177"/>
      <c r="C1" s="177"/>
      <c r="D1" s="177"/>
      <c r="E1" s="177"/>
      <c r="F1" s="38"/>
    </row>
    <row r="2" spans="1:6" ht="21" customHeight="1" x14ac:dyDescent="0.2">
      <c r="A2" s="4" t="s">
        <v>52</v>
      </c>
      <c r="B2" s="180" t="str">
        <f>'Summary and sign-off'!B2:F2</f>
        <v>Ministry of Foreign Affairs and Trade</v>
      </c>
      <c r="C2" s="180"/>
      <c r="D2" s="180"/>
      <c r="E2" s="180"/>
      <c r="F2" s="38"/>
    </row>
    <row r="3" spans="1:6" ht="21" customHeight="1" x14ac:dyDescent="0.2">
      <c r="A3" s="4" t="s">
        <v>110</v>
      </c>
      <c r="B3" s="180" t="str">
        <f>'Summary and sign-off'!B3:F3</f>
        <v>Chris Seed</v>
      </c>
      <c r="C3" s="180"/>
      <c r="D3" s="180"/>
      <c r="E3" s="180"/>
      <c r="F3" s="38"/>
    </row>
    <row r="4" spans="1:6" ht="21" customHeight="1" x14ac:dyDescent="0.2">
      <c r="A4" s="4" t="s">
        <v>111</v>
      </c>
      <c r="B4" s="180">
        <f>'Summary and sign-off'!B4:F4</f>
        <v>44013</v>
      </c>
      <c r="C4" s="180"/>
      <c r="D4" s="180"/>
      <c r="E4" s="180"/>
      <c r="F4" s="38"/>
    </row>
    <row r="5" spans="1:6" ht="21" customHeight="1" x14ac:dyDescent="0.2">
      <c r="A5" s="4" t="s">
        <v>112</v>
      </c>
      <c r="B5" s="180">
        <f>'Summary and sign-off'!B5:F5</f>
        <v>44377</v>
      </c>
      <c r="C5" s="180"/>
      <c r="D5" s="180"/>
      <c r="E5" s="180"/>
      <c r="F5" s="38"/>
    </row>
    <row r="6" spans="1:6" ht="21" customHeight="1" x14ac:dyDescent="0.2">
      <c r="A6" s="4" t="s">
        <v>113</v>
      </c>
      <c r="B6" s="175" t="s">
        <v>81</v>
      </c>
      <c r="C6" s="175"/>
      <c r="D6" s="175"/>
      <c r="E6" s="175"/>
      <c r="F6" s="38"/>
    </row>
    <row r="7" spans="1:6" ht="21" customHeight="1" x14ac:dyDescent="0.2">
      <c r="A7" s="4" t="s">
        <v>56</v>
      </c>
      <c r="B7" s="175" t="s">
        <v>83</v>
      </c>
      <c r="C7" s="175"/>
      <c r="D7" s="175"/>
      <c r="E7" s="175"/>
      <c r="F7" s="38"/>
    </row>
    <row r="8" spans="1:6" ht="35.25" customHeight="1" x14ac:dyDescent="0.25">
      <c r="A8" s="190" t="s">
        <v>137</v>
      </c>
      <c r="B8" s="190"/>
      <c r="C8" s="191"/>
      <c r="D8" s="191"/>
      <c r="E8" s="191"/>
      <c r="F8" s="42"/>
    </row>
    <row r="9" spans="1:6" ht="35.25" customHeight="1" x14ac:dyDescent="0.25">
      <c r="A9" s="188" t="s">
        <v>138</v>
      </c>
      <c r="B9" s="189"/>
      <c r="C9" s="189"/>
      <c r="D9" s="189"/>
      <c r="E9" s="189"/>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65">
        <v>44176</v>
      </c>
      <c r="B12" s="154">
        <v>536.16999999999996</v>
      </c>
      <c r="C12" s="158" t="s">
        <v>289</v>
      </c>
      <c r="D12" s="158" t="s">
        <v>200</v>
      </c>
      <c r="E12" s="159" t="s">
        <v>188</v>
      </c>
      <c r="F12" s="2"/>
    </row>
    <row r="13" spans="1:6" s="87" customFormat="1" x14ac:dyDescent="0.2">
      <c r="A13" s="165">
        <v>44318</v>
      </c>
      <c r="B13" s="154">
        <v>233.27</v>
      </c>
      <c r="C13" s="158" t="s">
        <v>276</v>
      </c>
      <c r="D13" s="158" t="s">
        <v>248</v>
      </c>
      <c r="E13" s="159" t="s">
        <v>172</v>
      </c>
      <c r="F13" s="2"/>
    </row>
    <row r="14" spans="1:6" s="87" customFormat="1" x14ac:dyDescent="0.2">
      <c r="A14" s="165">
        <v>44347</v>
      </c>
      <c r="B14" s="154">
        <v>167.83</v>
      </c>
      <c r="C14" s="158" t="s">
        <v>290</v>
      </c>
      <c r="D14" s="158" t="s">
        <v>264</v>
      </c>
      <c r="E14" s="159" t="s">
        <v>265</v>
      </c>
      <c r="F14" s="2"/>
    </row>
    <row r="15" spans="1:6" s="87" customFormat="1" x14ac:dyDescent="0.2">
      <c r="A15" s="157"/>
      <c r="B15" s="154"/>
      <c r="C15" s="158"/>
      <c r="D15" s="158"/>
      <c r="E15" s="159"/>
      <c r="F15" s="2"/>
    </row>
    <row r="16" spans="1:6" s="87" customFormat="1" ht="11.25" hidden="1" customHeight="1" x14ac:dyDescent="0.2">
      <c r="A16" s="137"/>
      <c r="B16" s="134"/>
      <c r="C16" s="138"/>
      <c r="D16" s="138"/>
      <c r="E16" s="139"/>
      <c r="F16" s="2"/>
    </row>
    <row r="17" spans="1:6" ht="34.5" customHeight="1" x14ac:dyDescent="0.2">
      <c r="A17" s="88" t="s">
        <v>142</v>
      </c>
      <c r="B17" s="97">
        <f>SUM(B11:B16)</f>
        <v>937.27</v>
      </c>
      <c r="C17" s="106" t="str">
        <f>IF(SUBTOTAL(3,B11:B16)=SUBTOTAL(103,B11:B16),'Summary and sign-off'!$A$48,'Summary and sign-off'!$A$49)</f>
        <v>Check - there are no hidden rows with data</v>
      </c>
      <c r="D17" s="181" t="str">
        <f>IF('Summary and sign-off'!F58='Summary and sign-off'!F54,'Summary and sign-off'!A51,'Summary and sign-off'!A50)</f>
        <v>Check - each entry provides sufficient information</v>
      </c>
      <c r="E17" s="181"/>
      <c r="F17" s="2"/>
    </row>
    <row r="18" spans="1:6" x14ac:dyDescent="0.2">
      <c r="A18" s="21"/>
      <c r="B18" s="20"/>
      <c r="C18" s="20"/>
      <c r="D18" s="20"/>
      <c r="E18" s="20"/>
      <c r="F18" s="38"/>
    </row>
    <row r="19" spans="1:6" x14ac:dyDescent="0.2">
      <c r="A19" s="21" t="s">
        <v>73</v>
      </c>
      <c r="B19" s="22"/>
      <c r="C19" s="27"/>
      <c r="D19" s="20"/>
      <c r="E19" s="20"/>
      <c r="F19" s="38"/>
    </row>
    <row r="20" spans="1:6" ht="12.75" customHeight="1" x14ac:dyDescent="0.2">
      <c r="A20" s="23" t="s">
        <v>143</v>
      </c>
      <c r="B20" s="23"/>
      <c r="C20" s="23"/>
      <c r="D20" s="23"/>
      <c r="E20" s="23"/>
      <c r="F20" s="38"/>
    </row>
    <row r="21" spans="1:6" x14ac:dyDescent="0.2">
      <c r="A21" s="23" t="s">
        <v>144</v>
      </c>
      <c r="B21" s="31"/>
      <c r="C21" s="43"/>
      <c r="D21" s="44"/>
      <c r="E21" s="44"/>
      <c r="F21" s="38"/>
    </row>
    <row r="22" spans="1:6" x14ac:dyDescent="0.2">
      <c r="A22" s="23" t="s">
        <v>79</v>
      </c>
      <c r="B22" s="25"/>
      <c r="C22" s="26"/>
      <c r="D22" s="26"/>
      <c r="E22" s="26"/>
      <c r="F22" s="27"/>
    </row>
    <row r="23" spans="1:6" x14ac:dyDescent="0.2">
      <c r="A23" s="31" t="s">
        <v>145</v>
      </c>
      <c r="B23" s="31"/>
      <c r="C23" s="43"/>
      <c r="D23" s="43"/>
      <c r="E23" s="43"/>
      <c r="F23" s="38"/>
    </row>
    <row r="24" spans="1:6" ht="12.75" customHeight="1" x14ac:dyDescent="0.2">
      <c r="A24" s="31" t="s">
        <v>146</v>
      </c>
      <c r="B24" s="31"/>
      <c r="C24" s="45"/>
      <c r="D24" s="45"/>
      <c r="E24" s="33"/>
      <c r="F24" s="38"/>
    </row>
    <row r="25" spans="1:6" x14ac:dyDescent="0.2">
      <c r="A25" s="20"/>
      <c r="B25" s="20"/>
      <c r="C25" s="20"/>
      <c r="D25" s="20"/>
      <c r="E25" s="20"/>
      <c r="F25" s="38"/>
    </row>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x14ac:dyDescent="0.2"/>
    <row r="46" x14ac:dyDescent="0.2"/>
    <row r="47" x14ac:dyDescent="0.2"/>
    <row r="48" x14ac:dyDescent="0.2"/>
    <row r="49" x14ac:dyDescent="0.2"/>
    <row r="50" x14ac:dyDescent="0.2"/>
    <row r="51" x14ac:dyDescent="0.2"/>
    <row r="52" x14ac:dyDescent="0.2"/>
    <row r="53" x14ac:dyDescent="0.2"/>
  </sheetData>
  <sheetProtection formatCells="0" insertRows="0" deleteRows="0"/>
  <mergeCells count="10">
    <mergeCell ref="D17:E17"/>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14 A1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5"/>
  <sheetViews>
    <sheetView zoomScaleNormal="100" workbookViewId="0">
      <selection activeCell="A2" sqref="A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7" t="s">
        <v>109</v>
      </c>
      <c r="B1" s="177"/>
      <c r="C1" s="177"/>
      <c r="D1" s="177"/>
      <c r="E1" s="177"/>
      <c r="F1" s="24"/>
    </row>
    <row r="2" spans="1:6" ht="21" customHeight="1" x14ac:dyDescent="0.2">
      <c r="A2" s="4" t="s">
        <v>52</v>
      </c>
      <c r="B2" s="180" t="str">
        <f>'Summary and sign-off'!B2:F2</f>
        <v>Ministry of Foreign Affairs and Trade</v>
      </c>
      <c r="C2" s="180"/>
      <c r="D2" s="180"/>
      <c r="E2" s="180"/>
      <c r="F2" s="24"/>
    </row>
    <row r="3" spans="1:6" ht="21" customHeight="1" x14ac:dyDescent="0.2">
      <c r="A3" s="4" t="s">
        <v>110</v>
      </c>
      <c r="B3" s="180" t="str">
        <f>'Summary and sign-off'!B3:F3</f>
        <v>Chris Seed</v>
      </c>
      <c r="C3" s="180"/>
      <c r="D3" s="180"/>
      <c r="E3" s="180"/>
      <c r="F3" s="24"/>
    </row>
    <row r="4" spans="1:6" ht="21" customHeight="1" x14ac:dyDescent="0.2">
      <c r="A4" s="4" t="s">
        <v>111</v>
      </c>
      <c r="B4" s="180">
        <f>'Summary and sign-off'!B4:F4</f>
        <v>44013</v>
      </c>
      <c r="C4" s="180"/>
      <c r="D4" s="180"/>
      <c r="E4" s="180"/>
      <c r="F4" s="24"/>
    </row>
    <row r="5" spans="1:6" ht="21" customHeight="1" x14ac:dyDescent="0.2">
      <c r="A5" s="4" t="s">
        <v>112</v>
      </c>
      <c r="B5" s="180">
        <f>'Summary and sign-off'!B5:F5</f>
        <v>44377</v>
      </c>
      <c r="C5" s="180"/>
      <c r="D5" s="180"/>
      <c r="E5" s="180"/>
      <c r="F5" s="24"/>
    </row>
    <row r="6" spans="1:6" ht="21" customHeight="1" x14ac:dyDescent="0.2">
      <c r="A6" s="4" t="s">
        <v>113</v>
      </c>
      <c r="B6" s="175" t="s">
        <v>81</v>
      </c>
      <c r="C6" s="175"/>
      <c r="D6" s="175"/>
      <c r="E6" s="175"/>
      <c r="F6" s="34"/>
    </row>
    <row r="7" spans="1:6" ht="21" customHeight="1" x14ac:dyDescent="0.2">
      <c r="A7" s="4" t="s">
        <v>56</v>
      </c>
      <c r="B7" s="175" t="s">
        <v>83</v>
      </c>
      <c r="C7" s="175"/>
      <c r="D7" s="175"/>
      <c r="E7" s="175"/>
      <c r="F7" s="34"/>
    </row>
    <row r="8" spans="1:6" ht="35.25" customHeight="1" x14ac:dyDescent="0.2">
      <c r="A8" s="184" t="s">
        <v>147</v>
      </c>
      <c r="B8" s="184"/>
      <c r="C8" s="191"/>
      <c r="D8" s="191"/>
      <c r="E8" s="191"/>
      <c r="F8" s="24"/>
    </row>
    <row r="9" spans="1:6" ht="35.25" customHeight="1" x14ac:dyDescent="0.2">
      <c r="A9" s="192" t="s">
        <v>148</v>
      </c>
      <c r="B9" s="193"/>
      <c r="C9" s="193"/>
      <c r="D9" s="193"/>
      <c r="E9" s="193"/>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65">
        <v>44032</v>
      </c>
      <c r="B12" s="154">
        <v>430</v>
      </c>
      <c r="C12" s="158" t="s">
        <v>195</v>
      </c>
      <c r="D12" s="158" t="s">
        <v>194</v>
      </c>
      <c r="E12" s="159" t="s">
        <v>172</v>
      </c>
      <c r="F12" s="3"/>
    </row>
    <row r="13" spans="1:6" s="87" customFormat="1" x14ac:dyDescent="0.2">
      <c r="A13" s="153" t="s">
        <v>224</v>
      </c>
      <c r="B13" s="154">
        <v>33.44</v>
      </c>
      <c r="C13" s="158" t="s">
        <v>223</v>
      </c>
      <c r="D13" s="158" t="s">
        <v>222</v>
      </c>
      <c r="E13" s="159"/>
      <c r="F13" s="3"/>
    </row>
    <row r="14" spans="1:6" s="87" customFormat="1" x14ac:dyDescent="0.2">
      <c r="A14" s="153" t="s">
        <v>225</v>
      </c>
      <c r="B14" s="154">
        <v>37.08</v>
      </c>
      <c r="C14" s="158" t="s">
        <v>223</v>
      </c>
      <c r="D14" s="158" t="s">
        <v>222</v>
      </c>
      <c r="E14" s="159"/>
      <c r="F14" s="3"/>
    </row>
    <row r="15" spans="1:6" s="87" customFormat="1" x14ac:dyDescent="0.2">
      <c r="A15" s="153" t="s">
        <v>226</v>
      </c>
      <c r="B15" s="154">
        <v>76.58</v>
      </c>
      <c r="C15" s="158" t="s">
        <v>230</v>
      </c>
      <c r="D15" s="158" t="s">
        <v>222</v>
      </c>
      <c r="E15" s="159"/>
      <c r="F15" s="3"/>
    </row>
    <row r="16" spans="1:6" s="87" customFormat="1" x14ac:dyDescent="0.2">
      <c r="A16" s="153" t="s">
        <v>227</v>
      </c>
      <c r="B16" s="154">
        <v>145.61000000000001</v>
      </c>
      <c r="C16" s="158" t="s">
        <v>229</v>
      </c>
      <c r="D16" s="158" t="s">
        <v>222</v>
      </c>
      <c r="E16" s="159"/>
      <c r="F16" s="3"/>
    </row>
    <row r="17" spans="1:6" s="87" customFormat="1" x14ac:dyDescent="0.2">
      <c r="A17" s="153" t="s">
        <v>228</v>
      </c>
      <c r="B17" s="154">
        <v>74.760000000000005</v>
      </c>
      <c r="C17" s="158" t="s">
        <v>230</v>
      </c>
      <c r="D17" s="158" t="s">
        <v>222</v>
      </c>
      <c r="E17" s="159"/>
      <c r="F17" s="3"/>
    </row>
    <row r="18" spans="1:6" s="87" customFormat="1" x14ac:dyDescent="0.2">
      <c r="A18" s="165" t="s">
        <v>283</v>
      </c>
      <c r="B18" s="154">
        <v>81.430000000000007</v>
      </c>
      <c r="C18" s="158" t="s">
        <v>223</v>
      </c>
      <c r="D18" s="158" t="s">
        <v>222</v>
      </c>
      <c r="E18" s="159"/>
      <c r="F18" s="3"/>
    </row>
    <row r="19" spans="1:6" s="87" customFormat="1" x14ac:dyDescent="0.2">
      <c r="A19" s="153" t="s">
        <v>281</v>
      </c>
      <c r="B19" s="154">
        <v>76.58</v>
      </c>
      <c r="C19" s="158" t="s">
        <v>223</v>
      </c>
      <c r="D19" s="158" t="s">
        <v>222</v>
      </c>
      <c r="E19" s="159"/>
      <c r="F19" s="3"/>
    </row>
    <row r="20" spans="1:6" s="87" customFormat="1" x14ac:dyDescent="0.2">
      <c r="A20" s="153" t="s">
        <v>282</v>
      </c>
      <c r="B20" s="154">
        <v>130.07</v>
      </c>
      <c r="C20" s="158" t="s">
        <v>223</v>
      </c>
      <c r="D20" s="158" t="s">
        <v>222</v>
      </c>
      <c r="E20" s="159"/>
      <c r="F20" s="3"/>
    </row>
    <row r="21" spans="1:6" s="87" customFormat="1" x14ac:dyDescent="0.2">
      <c r="A21" s="153" t="s">
        <v>284</v>
      </c>
      <c r="B21" s="154">
        <v>64.790000000000006</v>
      </c>
      <c r="C21" s="158" t="s">
        <v>223</v>
      </c>
      <c r="D21" s="158" t="s">
        <v>222</v>
      </c>
      <c r="E21" s="159"/>
      <c r="F21" s="3"/>
    </row>
    <row r="22" spans="1:6" s="87" customFormat="1" x14ac:dyDescent="0.2">
      <c r="A22" s="165">
        <v>44301</v>
      </c>
      <c r="B22" s="154">
        <v>26.09</v>
      </c>
      <c r="C22" s="158" t="s">
        <v>280</v>
      </c>
      <c r="D22" s="158" t="s">
        <v>194</v>
      </c>
      <c r="E22" s="159" t="s">
        <v>188</v>
      </c>
      <c r="F22" s="3"/>
    </row>
    <row r="23" spans="1:6" s="87" customFormat="1" x14ac:dyDescent="0.2">
      <c r="A23" s="165" t="s">
        <v>285</v>
      </c>
      <c r="B23" s="154">
        <v>24.01</v>
      </c>
      <c r="C23" s="158" t="s">
        <v>223</v>
      </c>
      <c r="D23" s="158" t="s">
        <v>222</v>
      </c>
      <c r="E23" s="159"/>
      <c r="F23" s="3"/>
    </row>
    <row r="24" spans="1:6" s="87" customFormat="1" x14ac:dyDescent="0.2">
      <c r="A24" s="165" t="s">
        <v>286</v>
      </c>
      <c r="B24" s="154">
        <v>85.2</v>
      </c>
      <c r="C24" s="158" t="s">
        <v>230</v>
      </c>
      <c r="D24" s="158" t="s">
        <v>222</v>
      </c>
      <c r="E24" s="159"/>
      <c r="F24" s="3"/>
    </row>
    <row r="25" spans="1:6" s="87" customFormat="1" x14ac:dyDescent="0.2">
      <c r="A25" s="165">
        <v>44364</v>
      </c>
      <c r="B25" s="154">
        <v>26.009</v>
      </c>
      <c r="C25" s="158" t="s">
        <v>280</v>
      </c>
      <c r="D25" s="158" t="s">
        <v>194</v>
      </c>
      <c r="E25" s="159" t="s">
        <v>188</v>
      </c>
      <c r="F25" s="3"/>
    </row>
    <row r="26" spans="1:6" s="87" customFormat="1" hidden="1" x14ac:dyDescent="0.2">
      <c r="A26" s="137"/>
      <c r="B26" s="134"/>
      <c r="C26" s="138"/>
      <c r="D26" s="138"/>
      <c r="E26" s="139"/>
      <c r="F26" s="3"/>
    </row>
    <row r="27" spans="1:6" ht="34.5" customHeight="1" x14ac:dyDescent="0.2">
      <c r="A27" s="88" t="s">
        <v>151</v>
      </c>
      <c r="B27" s="97">
        <f>SUM(B11:B26)</f>
        <v>1311.6490000000001</v>
      </c>
      <c r="C27" s="106" t="str">
        <f>IF(SUBTOTAL(3,B11:B26)=SUBTOTAL(103,B11:B26),'Summary and sign-off'!$A$48,'Summary and sign-off'!$A$49)</f>
        <v>Check - there are no hidden rows with data</v>
      </c>
      <c r="D27" s="181" t="str">
        <f>IF('Summary and sign-off'!F59='Summary and sign-off'!F54,'Summary and sign-off'!A51,'Summary and sign-off'!A50)</f>
        <v>Check - each entry provides sufficient information</v>
      </c>
      <c r="E27" s="181"/>
      <c r="F27" s="37"/>
    </row>
    <row r="28" spans="1:6" ht="14.1" customHeight="1" x14ac:dyDescent="0.2">
      <c r="A28" s="38"/>
      <c r="B28" s="27"/>
      <c r="C28" s="20"/>
      <c r="D28" s="20"/>
      <c r="E28" s="20"/>
      <c r="F28" s="24"/>
    </row>
    <row r="29" spans="1:6" x14ac:dyDescent="0.2">
      <c r="A29" s="21" t="s">
        <v>152</v>
      </c>
      <c r="B29" s="20"/>
      <c r="C29" s="20"/>
      <c r="D29" s="20"/>
      <c r="E29" s="20"/>
      <c r="F29" s="24"/>
    </row>
    <row r="30" spans="1:6" ht="12.6" customHeight="1" x14ac:dyDescent="0.2">
      <c r="A30" s="23" t="s">
        <v>131</v>
      </c>
      <c r="B30" s="20"/>
      <c r="C30" s="20"/>
      <c r="D30" s="20"/>
      <c r="E30" s="20"/>
      <c r="F30" s="24"/>
    </row>
    <row r="31" spans="1:6" x14ac:dyDescent="0.2">
      <c r="A31" s="23" t="s">
        <v>79</v>
      </c>
      <c r="B31" s="25"/>
      <c r="C31" s="26"/>
      <c r="D31" s="26"/>
      <c r="E31" s="26"/>
      <c r="F31" s="27"/>
    </row>
    <row r="32" spans="1:6" x14ac:dyDescent="0.2">
      <c r="A32" s="31" t="s">
        <v>145</v>
      </c>
      <c r="B32" s="32"/>
      <c r="C32" s="27"/>
      <c r="D32" s="27"/>
      <c r="E32" s="27"/>
      <c r="F32" s="27"/>
    </row>
    <row r="33" spans="1:6" ht="12.75" customHeight="1" x14ac:dyDescent="0.2">
      <c r="A33" s="31" t="s">
        <v>146</v>
      </c>
      <c r="B33" s="39"/>
      <c r="C33" s="33"/>
      <c r="D33" s="33"/>
      <c r="E33" s="33"/>
      <c r="F33" s="33"/>
    </row>
    <row r="34" spans="1:6" x14ac:dyDescent="0.2">
      <c r="A34" s="38"/>
      <c r="B34" s="40"/>
      <c r="C34" s="20"/>
      <c r="D34" s="20"/>
      <c r="E34" s="20"/>
      <c r="F34" s="38"/>
    </row>
    <row r="35" spans="1:6" hidden="1" x14ac:dyDescent="0.2">
      <c r="A35" s="20"/>
      <c r="B35" s="20"/>
      <c r="C35" s="20"/>
      <c r="D35" s="20"/>
      <c r="E35" s="38"/>
    </row>
    <row r="36" spans="1:6" ht="12.75" hidden="1" customHeight="1" x14ac:dyDescent="0.2"/>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c r="A40" s="41"/>
      <c r="B40" s="41"/>
      <c r="C40" s="41"/>
      <c r="D40" s="41"/>
      <c r="E40" s="41"/>
      <c r="F40" s="24"/>
    </row>
    <row r="41" spans="1:6" hidden="1" x14ac:dyDescent="0.2">
      <c r="A41" s="41"/>
      <c r="B41" s="41"/>
      <c r="C41" s="41"/>
      <c r="D41" s="41"/>
      <c r="E41" s="41"/>
      <c r="F41" s="24"/>
    </row>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x14ac:dyDescent="0.2"/>
    <row r="54" x14ac:dyDescent="0.2"/>
    <row r="55" x14ac:dyDescent="0.2"/>
  </sheetData>
  <sheetProtection formatCells="0" insertRows="0" deleteRows="0"/>
  <mergeCells count="10">
    <mergeCell ref="D27:E2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88"/>
  <sheetViews>
    <sheetView zoomScaleNormal="100" workbookViewId="0">
      <selection activeCell="G1" sqref="G1"/>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7" t="s">
        <v>153</v>
      </c>
      <c r="B1" s="177"/>
      <c r="C1" s="177"/>
      <c r="D1" s="177"/>
      <c r="E1" s="177"/>
      <c r="F1" s="177"/>
    </row>
    <row r="2" spans="1:6" ht="21" customHeight="1" x14ac:dyDescent="0.2">
      <c r="A2" s="4" t="s">
        <v>52</v>
      </c>
      <c r="B2" s="180" t="str">
        <f>'Summary and sign-off'!B2:F2</f>
        <v>Ministry of Foreign Affairs and Trade</v>
      </c>
      <c r="C2" s="180"/>
      <c r="D2" s="180"/>
      <c r="E2" s="180"/>
      <c r="F2" s="180"/>
    </row>
    <row r="3" spans="1:6" ht="21" customHeight="1" x14ac:dyDescent="0.2">
      <c r="A3" s="4" t="s">
        <v>110</v>
      </c>
      <c r="B3" s="180" t="str">
        <f>'Summary and sign-off'!B3:F3</f>
        <v>Chris Seed</v>
      </c>
      <c r="C3" s="180"/>
      <c r="D3" s="180"/>
      <c r="E3" s="180"/>
      <c r="F3" s="180"/>
    </row>
    <row r="4" spans="1:6" ht="21" customHeight="1" x14ac:dyDescent="0.2">
      <c r="A4" s="4" t="s">
        <v>111</v>
      </c>
      <c r="B4" s="180">
        <f>'Summary and sign-off'!B4:F4</f>
        <v>44013</v>
      </c>
      <c r="C4" s="180"/>
      <c r="D4" s="180"/>
      <c r="E4" s="180"/>
      <c r="F4" s="180"/>
    </row>
    <row r="5" spans="1:6" ht="21" customHeight="1" x14ac:dyDescent="0.2">
      <c r="A5" s="4" t="s">
        <v>112</v>
      </c>
      <c r="B5" s="180">
        <f>'Summary and sign-off'!B5:F5</f>
        <v>44377</v>
      </c>
      <c r="C5" s="180"/>
      <c r="D5" s="180"/>
      <c r="E5" s="180"/>
      <c r="F5" s="180"/>
    </row>
    <row r="6" spans="1:6" ht="21" customHeight="1" x14ac:dyDescent="0.2">
      <c r="A6" s="4" t="s">
        <v>154</v>
      </c>
      <c r="B6" s="175" t="s">
        <v>81</v>
      </c>
      <c r="C6" s="175"/>
      <c r="D6" s="175"/>
      <c r="E6" s="175"/>
      <c r="F6" s="175"/>
    </row>
    <row r="7" spans="1:6" ht="21" customHeight="1" x14ac:dyDescent="0.2">
      <c r="A7" s="4" t="s">
        <v>56</v>
      </c>
      <c r="B7" s="175" t="s">
        <v>83</v>
      </c>
      <c r="C7" s="175"/>
      <c r="D7" s="175"/>
      <c r="E7" s="175"/>
      <c r="F7" s="175"/>
    </row>
    <row r="8" spans="1:6" ht="36" customHeight="1" x14ac:dyDescent="0.2">
      <c r="A8" s="184" t="s">
        <v>155</v>
      </c>
      <c r="B8" s="184"/>
      <c r="C8" s="184"/>
      <c r="D8" s="184"/>
      <c r="E8" s="184"/>
      <c r="F8" s="184"/>
    </row>
    <row r="9" spans="1:6" ht="36" customHeight="1" x14ac:dyDescent="0.2">
      <c r="A9" s="192" t="s">
        <v>156</v>
      </c>
      <c r="B9" s="193"/>
      <c r="C9" s="193"/>
      <c r="D9" s="193"/>
      <c r="E9" s="193"/>
      <c r="F9" s="193"/>
    </row>
    <row r="10" spans="1:6" ht="39" customHeight="1" x14ac:dyDescent="0.2">
      <c r="A10" s="35" t="s">
        <v>117</v>
      </c>
      <c r="B10" s="147" t="s">
        <v>157</v>
      </c>
      <c r="C10" s="147" t="s">
        <v>158</v>
      </c>
      <c r="D10" s="147" t="s">
        <v>159</v>
      </c>
      <c r="E10" s="147" t="s">
        <v>160</v>
      </c>
      <c r="F10" s="147" t="s">
        <v>161</v>
      </c>
    </row>
    <row r="11" spans="1:6" s="87" customFormat="1" hidden="1" x14ac:dyDescent="0.2">
      <c r="A11" s="133"/>
      <c r="B11" s="138"/>
      <c r="C11" s="140"/>
      <c r="D11" s="138"/>
      <c r="E11" s="141"/>
      <c r="F11" s="139"/>
    </row>
    <row r="12" spans="1:6" s="87" customFormat="1" x14ac:dyDescent="0.2">
      <c r="A12" s="165">
        <v>44015</v>
      </c>
      <c r="B12" s="153" t="s">
        <v>185</v>
      </c>
      <c r="C12" s="160" t="s">
        <v>96</v>
      </c>
      <c r="D12" s="161" t="s">
        <v>291</v>
      </c>
      <c r="E12" s="160" t="s">
        <v>91</v>
      </c>
      <c r="F12" s="162"/>
    </row>
    <row r="13" spans="1:6" s="87" customFormat="1" x14ac:dyDescent="0.2">
      <c r="A13" s="165">
        <v>44019</v>
      </c>
      <c r="B13" s="153" t="s">
        <v>303</v>
      </c>
      <c r="C13" s="160" t="s">
        <v>97</v>
      </c>
      <c r="D13" s="161" t="s">
        <v>304</v>
      </c>
      <c r="E13" s="160" t="s">
        <v>91</v>
      </c>
      <c r="F13" s="173"/>
    </row>
    <row r="14" spans="1:6" s="87" customFormat="1" x14ac:dyDescent="0.2">
      <c r="A14" s="165">
        <v>44026</v>
      </c>
      <c r="B14" s="160" t="s">
        <v>187</v>
      </c>
      <c r="C14" s="161" t="s">
        <v>96</v>
      </c>
      <c r="D14" s="160" t="s">
        <v>291</v>
      </c>
      <c r="E14" s="160" t="s">
        <v>95</v>
      </c>
      <c r="F14" s="163"/>
    </row>
    <row r="15" spans="1:6" s="87" customFormat="1" x14ac:dyDescent="0.2">
      <c r="A15" s="165">
        <v>44041</v>
      </c>
      <c r="B15" s="160" t="s">
        <v>173</v>
      </c>
      <c r="C15" s="161" t="s">
        <v>96</v>
      </c>
      <c r="D15" s="160" t="s">
        <v>291</v>
      </c>
      <c r="E15" s="160" t="s">
        <v>95</v>
      </c>
      <c r="F15" s="163"/>
    </row>
    <row r="16" spans="1:6" s="87" customFormat="1" x14ac:dyDescent="0.2">
      <c r="A16" s="165">
        <v>44042</v>
      </c>
      <c r="B16" s="160" t="s">
        <v>173</v>
      </c>
      <c r="C16" s="161" t="s">
        <v>96</v>
      </c>
      <c r="D16" s="160" t="s">
        <v>190</v>
      </c>
      <c r="E16" s="160" t="s">
        <v>95</v>
      </c>
      <c r="F16" s="163"/>
    </row>
    <row r="17" spans="1:6" s="87" customFormat="1" x14ac:dyDescent="0.2">
      <c r="A17" s="165">
        <v>44054</v>
      </c>
      <c r="B17" s="160" t="s">
        <v>320</v>
      </c>
      <c r="C17" s="161" t="s">
        <v>97</v>
      </c>
      <c r="D17" s="160" t="s">
        <v>321</v>
      </c>
      <c r="E17" s="160" t="s">
        <v>91</v>
      </c>
      <c r="F17" s="163"/>
    </row>
    <row r="18" spans="1:6" s="87" customFormat="1" x14ac:dyDescent="0.2">
      <c r="A18" s="165">
        <v>44096</v>
      </c>
      <c r="B18" s="160" t="s">
        <v>207</v>
      </c>
      <c r="C18" s="161" t="s">
        <v>96</v>
      </c>
      <c r="D18" s="160" t="s">
        <v>209</v>
      </c>
      <c r="E18" s="160" t="s">
        <v>95</v>
      </c>
      <c r="F18" s="163"/>
    </row>
    <row r="19" spans="1:6" s="87" customFormat="1" ht="25.5" x14ac:dyDescent="0.2">
      <c r="A19" s="165">
        <v>44097</v>
      </c>
      <c r="B19" s="160" t="s">
        <v>185</v>
      </c>
      <c r="C19" s="161" t="s">
        <v>96</v>
      </c>
      <c r="D19" s="160" t="s">
        <v>186</v>
      </c>
      <c r="E19" s="160" t="s">
        <v>91</v>
      </c>
      <c r="F19" s="163"/>
    </row>
    <row r="20" spans="1:6" s="87" customFormat="1" x14ac:dyDescent="0.2">
      <c r="A20" s="165">
        <v>44103</v>
      </c>
      <c r="B20" s="160" t="s">
        <v>196</v>
      </c>
      <c r="C20" s="161" t="s">
        <v>96</v>
      </c>
      <c r="D20" s="160" t="s">
        <v>291</v>
      </c>
      <c r="E20" s="160" t="s">
        <v>95</v>
      </c>
      <c r="F20" s="163" t="s">
        <v>197</v>
      </c>
    </row>
    <row r="21" spans="1:6" s="87" customFormat="1" x14ac:dyDescent="0.2">
      <c r="A21" s="165">
        <v>44154</v>
      </c>
      <c r="B21" s="160" t="s">
        <v>305</v>
      </c>
      <c r="C21" s="161" t="s">
        <v>97</v>
      </c>
      <c r="D21" s="160" t="s">
        <v>306</v>
      </c>
      <c r="E21" s="160" t="s">
        <v>95</v>
      </c>
      <c r="F21" s="163"/>
    </row>
    <row r="22" spans="1:6" s="87" customFormat="1" x14ac:dyDescent="0.2">
      <c r="A22" s="165">
        <v>44159</v>
      </c>
      <c r="B22" s="160" t="s">
        <v>173</v>
      </c>
      <c r="C22" s="161" t="s">
        <v>96</v>
      </c>
      <c r="D22" s="160" t="s">
        <v>221</v>
      </c>
      <c r="E22" s="160" t="s">
        <v>95</v>
      </c>
      <c r="F22" s="163"/>
    </row>
    <row r="23" spans="1:6" s="87" customFormat="1" x14ac:dyDescent="0.2">
      <c r="A23" s="165">
        <v>44533</v>
      </c>
      <c r="B23" s="160" t="s">
        <v>173</v>
      </c>
      <c r="C23" s="161" t="s">
        <v>96</v>
      </c>
      <c r="D23" s="160" t="s">
        <v>220</v>
      </c>
      <c r="E23" s="160" t="s">
        <v>95</v>
      </c>
      <c r="F23" s="163"/>
    </row>
    <row r="24" spans="1:6" s="87" customFormat="1" x14ac:dyDescent="0.2">
      <c r="A24" s="165">
        <v>44172</v>
      </c>
      <c r="B24" s="160" t="s">
        <v>198</v>
      </c>
      <c r="C24" s="161" t="s">
        <v>96</v>
      </c>
      <c r="D24" s="160" t="s">
        <v>291</v>
      </c>
      <c r="E24" s="160" t="s">
        <v>95</v>
      </c>
      <c r="F24" s="163" t="s">
        <v>199</v>
      </c>
    </row>
    <row r="25" spans="1:6" s="87" customFormat="1" x14ac:dyDescent="0.2">
      <c r="A25" s="165">
        <v>44175</v>
      </c>
      <c r="B25" s="160" t="s">
        <v>316</v>
      </c>
      <c r="C25" s="161" t="s">
        <v>96</v>
      </c>
      <c r="D25" s="160" t="s">
        <v>291</v>
      </c>
      <c r="E25" s="160" t="s">
        <v>95</v>
      </c>
      <c r="F25" s="163"/>
    </row>
    <row r="26" spans="1:6" s="87" customFormat="1" x14ac:dyDescent="0.2">
      <c r="A26" s="165">
        <v>44176</v>
      </c>
      <c r="B26" s="160" t="s">
        <v>307</v>
      </c>
      <c r="C26" s="161" t="s">
        <v>97</v>
      </c>
      <c r="D26" s="160" t="s">
        <v>308</v>
      </c>
      <c r="E26" s="160" t="s">
        <v>92</v>
      </c>
      <c r="F26" s="163"/>
    </row>
    <row r="27" spans="1:6" s="87" customFormat="1" x14ac:dyDescent="0.2">
      <c r="A27" s="165">
        <v>44176</v>
      </c>
      <c r="B27" s="160" t="s">
        <v>201</v>
      </c>
      <c r="C27" s="161" t="s">
        <v>96</v>
      </c>
      <c r="D27" s="160" t="s">
        <v>291</v>
      </c>
      <c r="E27" s="160" t="s">
        <v>95</v>
      </c>
      <c r="F27" s="163" t="s">
        <v>199</v>
      </c>
    </row>
    <row r="28" spans="1:6" s="87" customFormat="1" x14ac:dyDescent="0.2">
      <c r="A28" s="165">
        <v>44181</v>
      </c>
      <c r="B28" s="160" t="s">
        <v>202</v>
      </c>
      <c r="C28" s="161" t="s">
        <v>96</v>
      </c>
      <c r="D28" s="160" t="s">
        <v>291</v>
      </c>
      <c r="E28" s="160" t="s">
        <v>91</v>
      </c>
      <c r="F28" s="163" t="s">
        <v>197</v>
      </c>
    </row>
    <row r="29" spans="1:6" s="87" customFormat="1" x14ac:dyDescent="0.2">
      <c r="A29" s="165">
        <v>44181</v>
      </c>
      <c r="B29" s="160" t="s">
        <v>203</v>
      </c>
      <c r="C29" s="161" t="s">
        <v>96</v>
      </c>
      <c r="D29" s="160" t="s">
        <v>291</v>
      </c>
      <c r="E29" s="160" t="s">
        <v>91</v>
      </c>
      <c r="F29" s="163" t="s">
        <v>197</v>
      </c>
    </row>
    <row r="30" spans="1:6" s="87" customFormat="1" x14ac:dyDescent="0.2">
      <c r="A30" s="165">
        <v>44182</v>
      </c>
      <c r="B30" s="160" t="s">
        <v>202</v>
      </c>
      <c r="C30" s="161" t="s">
        <v>96</v>
      </c>
      <c r="D30" s="160" t="s">
        <v>291</v>
      </c>
      <c r="E30" s="160" t="s">
        <v>91</v>
      </c>
      <c r="F30" s="163" t="s">
        <v>197</v>
      </c>
    </row>
    <row r="31" spans="1:6" s="87" customFormat="1" x14ac:dyDescent="0.2">
      <c r="A31" s="165">
        <v>44183</v>
      </c>
      <c r="B31" s="160" t="s">
        <v>204</v>
      </c>
      <c r="C31" s="161" t="s">
        <v>96</v>
      </c>
      <c r="D31" s="160" t="s">
        <v>291</v>
      </c>
      <c r="E31" s="160" t="s">
        <v>91</v>
      </c>
      <c r="F31" s="163" t="s">
        <v>197</v>
      </c>
    </row>
    <row r="32" spans="1:6" s="87" customFormat="1" x14ac:dyDescent="0.2">
      <c r="A32" s="165">
        <v>44217</v>
      </c>
      <c r="B32" s="160" t="s">
        <v>231</v>
      </c>
      <c r="C32" s="161" t="s">
        <v>96</v>
      </c>
      <c r="D32" s="160" t="s">
        <v>291</v>
      </c>
      <c r="E32" s="172" t="s">
        <v>95</v>
      </c>
      <c r="F32" s="163" t="s">
        <v>197</v>
      </c>
    </row>
    <row r="33" spans="1:7" s="87" customFormat="1" x14ac:dyDescent="0.2">
      <c r="A33" s="165">
        <v>44253</v>
      </c>
      <c r="B33" s="160" t="s">
        <v>309</v>
      </c>
      <c r="C33" s="161" t="s">
        <v>97</v>
      </c>
      <c r="D33" s="160" t="s">
        <v>310</v>
      </c>
      <c r="E33" s="172" t="s">
        <v>91</v>
      </c>
      <c r="F33" s="163"/>
    </row>
    <row r="34" spans="1:7" s="87" customFormat="1" x14ac:dyDescent="0.2">
      <c r="A34" s="165">
        <v>44271</v>
      </c>
      <c r="B34" s="160" t="s">
        <v>315</v>
      </c>
      <c r="C34" s="161" t="s">
        <v>97</v>
      </c>
      <c r="D34" s="160" t="s">
        <v>314</v>
      </c>
      <c r="E34" s="172" t="s">
        <v>91</v>
      </c>
      <c r="F34" s="163"/>
    </row>
    <row r="35" spans="1:7" s="87" customFormat="1" x14ac:dyDescent="0.2">
      <c r="A35" s="165">
        <v>44271</v>
      </c>
      <c r="B35" s="160" t="s">
        <v>185</v>
      </c>
      <c r="C35" s="161" t="s">
        <v>96</v>
      </c>
      <c r="D35" s="160" t="s">
        <v>291</v>
      </c>
      <c r="E35" s="172" t="s">
        <v>95</v>
      </c>
      <c r="F35" s="163"/>
    </row>
    <row r="36" spans="1:7" s="87" customFormat="1" x14ac:dyDescent="0.2">
      <c r="A36" s="165">
        <v>44279</v>
      </c>
      <c r="B36" s="160" t="s">
        <v>173</v>
      </c>
      <c r="C36" s="161" t="s">
        <v>96</v>
      </c>
      <c r="D36" s="160" t="s">
        <v>244</v>
      </c>
      <c r="E36" s="172" t="s">
        <v>92</v>
      </c>
      <c r="F36" s="163"/>
    </row>
    <row r="37" spans="1:7" s="87" customFormat="1" x14ac:dyDescent="0.2">
      <c r="A37" s="165">
        <v>44293</v>
      </c>
      <c r="B37" s="160" t="s">
        <v>173</v>
      </c>
      <c r="C37" s="161" t="s">
        <v>96</v>
      </c>
      <c r="D37" s="160" t="s">
        <v>291</v>
      </c>
      <c r="E37" s="172" t="s">
        <v>95</v>
      </c>
      <c r="F37" s="163"/>
    </row>
    <row r="38" spans="1:7" s="87" customFormat="1" x14ac:dyDescent="0.2">
      <c r="A38" s="165">
        <v>44299</v>
      </c>
      <c r="B38" s="160" t="s">
        <v>187</v>
      </c>
      <c r="C38" s="161" t="s">
        <v>96</v>
      </c>
      <c r="D38" s="160" t="s">
        <v>190</v>
      </c>
      <c r="E38" s="172" t="s">
        <v>95</v>
      </c>
      <c r="F38" s="163"/>
    </row>
    <row r="39" spans="1:7" s="87" customFormat="1" ht="25.5" x14ac:dyDescent="0.2">
      <c r="A39" s="165">
        <v>44307</v>
      </c>
      <c r="B39" s="160" t="s">
        <v>173</v>
      </c>
      <c r="C39" s="161" t="s">
        <v>97</v>
      </c>
      <c r="D39" s="160" t="s">
        <v>311</v>
      </c>
      <c r="E39" s="172" t="s">
        <v>92</v>
      </c>
      <c r="F39" s="163"/>
    </row>
    <row r="40" spans="1:7" s="87" customFormat="1" x14ac:dyDescent="0.2">
      <c r="A40" s="165">
        <v>44307</v>
      </c>
      <c r="B40" s="160" t="s">
        <v>173</v>
      </c>
      <c r="C40" s="161" t="s">
        <v>96</v>
      </c>
      <c r="D40" s="160" t="s">
        <v>253</v>
      </c>
      <c r="E40" s="172" t="s">
        <v>92</v>
      </c>
      <c r="F40" s="163"/>
    </row>
    <row r="41" spans="1:7" s="87" customFormat="1" x14ac:dyDescent="0.2">
      <c r="A41" s="165">
        <v>44308</v>
      </c>
      <c r="B41" s="160" t="s">
        <v>185</v>
      </c>
      <c r="C41" s="161" t="s">
        <v>96</v>
      </c>
      <c r="D41" s="160" t="s">
        <v>253</v>
      </c>
      <c r="E41" s="172" t="s">
        <v>91</v>
      </c>
      <c r="F41" s="163"/>
    </row>
    <row r="42" spans="1:7" s="87" customFormat="1" ht="25.5" x14ac:dyDescent="0.2">
      <c r="A42" s="165">
        <v>44322</v>
      </c>
      <c r="B42" s="160" t="s">
        <v>173</v>
      </c>
      <c r="C42" s="161" t="s">
        <v>97</v>
      </c>
      <c r="D42" s="160" t="s">
        <v>312</v>
      </c>
      <c r="E42" s="172" t="s">
        <v>92</v>
      </c>
      <c r="F42" s="163"/>
    </row>
    <row r="43" spans="1:7" s="87" customFormat="1" x14ac:dyDescent="0.2">
      <c r="A43" s="165">
        <v>44328</v>
      </c>
      <c r="B43" s="160" t="s">
        <v>263</v>
      </c>
      <c r="C43" s="161" t="s">
        <v>96</v>
      </c>
      <c r="D43" s="160" t="s">
        <v>244</v>
      </c>
      <c r="E43" s="172" t="s">
        <v>95</v>
      </c>
      <c r="F43" s="163" t="s">
        <v>197</v>
      </c>
    </row>
    <row r="44" spans="1:7" s="87" customFormat="1" hidden="1" x14ac:dyDescent="0.2">
      <c r="A44" s="133"/>
      <c r="B44" s="138"/>
      <c r="C44" s="140"/>
      <c r="D44" s="138"/>
      <c r="E44" s="141"/>
      <c r="F44" s="139"/>
    </row>
    <row r="45" spans="1:7" ht="34.5" customHeight="1" x14ac:dyDescent="0.2">
      <c r="A45" s="148" t="s">
        <v>162</v>
      </c>
      <c r="B45" s="149" t="s">
        <v>163</v>
      </c>
      <c r="C45" s="150">
        <f>C46+C47</f>
        <v>32</v>
      </c>
      <c r="D45" s="151" t="str">
        <f>IF(SUBTOTAL(3,C11:C44)=SUBTOTAL(103,C11:C44),'Summary and sign-off'!$A$48,'Summary and sign-off'!$A$49)</f>
        <v>Check - there are no hidden rows with data</v>
      </c>
      <c r="E45" s="181" t="str">
        <f>IF('Summary and sign-off'!F60='Summary and sign-off'!F54,'Summary and sign-off'!A52,'Summary and sign-off'!A50)</f>
        <v>Check - each entry provides sufficient information</v>
      </c>
      <c r="F45" s="181"/>
      <c r="G45" s="87"/>
    </row>
    <row r="46" spans="1:7" ht="25.5" customHeight="1" x14ac:dyDescent="0.25">
      <c r="A46" s="89"/>
      <c r="B46" s="90" t="s">
        <v>96</v>
      </c>
      <c r="C46" s="91">
        <f>COUNTIF(C11:C44,'Summary and sign-off'!A45)</f>
        <v>24</v>
      </c>
      <c r="D46" s="17"/>
      <c r="E46" s="18"/>
      <c r="F46" s="19"/>
    </row>
    <row r="47" spans="1:7" ht="25.5" customHeight="1" x14ac:dyDescent="0.25">
      <c r="A47" s="89"/>
      <c r="B47" s="90" t="s">
        <v>97</v>
      </c>
      <c r="C47" s="91">
        <f>COUNTIF(C11:C44,'Summary and sign-off'!A46)</f>
        <v>8</v>
      </c>
      <c r="D47" s="17"/>
      <c r="E47" s="18"/>
      <c r="F47" s="19"/>
    </row>
    <row r="48" spans="1:7" x14ac:dyDescent="0.2">
      <c r="A48" s="20"/>
      <c r="B48" s="21"/>
      <c r="C48" s="20"/>
      <c r="D48" s="22"/>
      <c r="E48" s="22"/>
      <c r="F48" s="20"/>
    </row>
    <row r="49" spans="1:6" x14ac:dyDescent="0.2">
      <c r="A49" s="21" t="s">
        <v>152</v>
      </c>
      <c r="B49" s="21"/>
      <c r="C49" s="21"/>
      <c r="D49" s="21"/>
      <c r="E49" s="21"/>
      <c r="F49" s="21"/>
    </row>
    <row r="50" spans="1:6" ht="12.6" customHeight="1" x14ac:dyDescent="0.2">
      <c r="A50" s="23" t="s">
        <v>131</v>
      </c>
      <c r="B50" s="20"/>
      <c r="C50" s="20"/>
      <c r="D50" s="20"/>
      <c r="E50" s="20"/>
      <c r="F50" s="24"/>
    </row>
    <row r="51" spans="1:6" x14ac:dyDescent="0.2">
      <c r="A51" s="23" t="s">
        <v>79</v>
      </c>
      <c r="B51" s="25"/>
      <c r="C51" s="26"/>
      <c r="D51" s="26"/>
      <c r="E51" s="26"/>
      <c r="F51" s="27"/>
    </row>
    <row r="52" spans="1:6" x14ac:dyDescent="0.2">
      <c r="A52" s="23" t="s">
        <v>164</v>
      </c>
      <c r="B52" s="28"/>
      <c r="C52" s="28"/>
      <c r="D52" s="28"/>
      <c r="E52" s="28"/>
      <c r="F52" s="28"/>
    </row>
    <row r="53" spans="1:6" ht="12.75" customHeight="1" x14ac:dyDescent="0.2">
      <c r="A53" s="23" t="s">
        <v>165</v>
      </c>
      <c r="B53" s="20"/>
      <c r="C53" s="20"/>
      <c r="D53" s="20"/>
      <c r="E53" s="20"/>
      <c r="F53" s="20"/>
    </row>
    <row r="54" spans="1:6" ht="12.95" customHeight="1" x14ac:dyDescent="0.2">
      <c r="A54" s="29" t="s">
        <v>166</v>
      </c>
      <c r="B54" s="30"/>
      <c r="C54" s="30"/>
      <c r="D54" s="30"/>
      <c r="E54" s="30"/>
      <c r="F54" s="30"/>
    </row>
    <row r="55" spans="1:6" x14ac:dyDescent="0.2">
      <c r="A55" s="31" t="s">
        <v>167</v>
      </c>
      <c r="B55" s="32"/>
      <c r="C55" s="27"/>
      <c r="D55" s="27"/>
      <c r="E55" s="27"/>
      <c r="F55" s="27"/>
    </row>
    <row r="56" spans="1:6" ht="12.75" customHeight="1" x14ac:dyDescent="0.2">
      <c r="A56" s="31" t="s">
        <v>146</v>
      </c>
      <c r="B56" s="23"/>
      <c r="C56" s="33"/>
      <c r="D56" s="33"/>
      <c r="E56" s="33"/>
      <c r="F56" s="33"/>
    </row>
    <row r="57" spans="1:6" ht="12.75" customHeight="1" x14ac:dyDescent="0.2">
      <c r="A57" s="23"/>
      <c r="B57" s="23"/>
      <c r="C57" s="33"/>
      <c r="D57" s="33"/>
      <c r="E57" s="33"/>
      <c r="F57" s="33"/>
    </row>
    <row r="58" spans="1:6" ht="12.75" hidden="1" customHeight="1" x14ac:dyDescent="0.2">
      <c r="A58" s="23"/>
      <c r="B58" s="23"/>
      <c r="C58" s="33"/>
      <c r="D58" s="33"/>
      <c r="E58" s="33"/>
      <c r="F58" s="33"/>
    </row>
    <row r="59" spans="1:6" hidden="1" x14ac:dyDescent="0.2"/>
    <row r="60" spans="1:6" hidden="1" x14ac:dyDescent="0.2"/>
    <row r="61" spans="1:6" hidden="1" x14ac:dyDescent="0.2">
      <c r="A61" s="21"/>
      <c r="B61" s="21"/>
      <c r="C61" s="21"/>
      <c r="D61" s="21"/>
      <c r="E61" s="21"/>
      <c r="F61" s="21"/>
    </row>
    <row r="62" spans="1:6" hidden="1" x14ac:dyDescent="0.2">
      <c r="A62" s="21"/>
      <c r="B62" s="21"/>
      <c r="C62" s="21"/>
      <c r="D62" s="21"/>
      <c r="E62" s="21"/>
      <c r="F62" s="21"/>
    </row>
    <row r="63" spans="1:6" hidden="1" x14ac:dyDescent="0.2">
      <c r="A63" s="21"/>
      <c r="B63" s="21"/>
      <c r="C63" s="21"/>
      <c r="D63" s="21"/>
      <c r="E63" s="21"/>
      <c r="F63" s="21"/>
    </row>
    <row r="64" spans="1:6" hidden="1" x14ac:dyDescent="0.2">
      <c r="A64" s="21"/>
      <c r="B64" s="21"/>
      <c r="C64" s="21"/>
      <c r="D64" s="21"/>
      <c r="E64" s="21"/>
      <c r="F64" s="21"/>
    </row>
    <row r="65" spans="1:6" hidden="1" x14ac:dyDescent="0.2">
      <c r="A65" s="21"/>
      <c r="B65" s="21"/>
      <c r="C65" s="21"/>
      <c r="D65" s="21"/>
      <c r="E65" s="21"/>
      <c r="F65" s="21"/>
    </row>
    <row r="66" spans="1:6" hidden="1" x14ac:dyDescent="0.2"/>
    <row r="67" spans="1:6" hidden="1" x14ac:dyDescent="0.2"/>
    <row r="68" spans="1:6" hidden="1" x14ac:dyDescent="0.2"/>
    <row r="69" spans="1:6" hidden="1" x14ac:dyDescent="0.2"/>
    <row r="70" spans="1:6" hidden="1" x14ac:dyDescent="0.2"/>
    <row r="71" spans="1:6" hidden="1" x14ac:dyDescent="0.2"/>
    <row r="72" spans="1:6" hidden="1" x14ac:dyDescent="0.2"/>
    <row r="73" spans="1:6" hidden="1" x14ac:dyDescent="0.2"/>
    <row r="74" spans="1:6" hidden="1" x14ac:dyDescent="0.2"/>
    <row r="75" spans="1:6" hidden="1" x14ac:dyDescent="0.2"/>
    <row r="76" spans="1:6" hidden="1" x14ac:dyDescent="0.2"/>
    <row r="77" spans="1:6" hidden="1" x14ac:dyDescent="0.2"/>
    <row r="78" spans="1:6" hidden="1" x14ac:dyDescent="0.2"/>
    <row r="79" spans="1:6" hidden="1" x14ac:dyDescent="0.2"/>
    <row r="80" spans="1:6" hidden="1" x14ac:dyDescent="0.2"/>
    <row r="81" hidden="1" x14ac:dyDescent="0.2"/>
    <row r="82" hidden="1" x14ac:dyDescent="0.2"/>
    <row r="83" hidden="1" x14ac:dyDescent="0.2"/>
    <row r="84" hidden="1" x14ac:dyDescent="0.2"/>
    <row r="85" hidden="1" x14ac:dyDescent="0.2"/>
    <row r="86" x14ac:dyDescent="0.2"/>
    <row r="87" x14ac:dyDescent="0.2"/>
    <row r="88" x14ac:dyDescent="0.2"/>
  </sheetData>
  <sheetProtection formatCells="0" insertRows="0" deleteRows="0"/>
  <dataConsolidate/>
  <mergeCells count="10">
    <mergeCell ref="E45:F4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4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A4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C11:C44</xm:sqref>
        </x14:dataValidation>
        <x14:dataValidation type="list" errorStyle="information" operator="greaterThan" allowBlank="1" showInputMessage="1" prompt="Provide specific $ value if possible">
          <x14:formula1>
            <xm:f>'Summary and sign-off'!$A$39:$A$44</xm:f>
          </x14:formula1>
          <xm:sqref>E11:E44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FC5C1BB0C408438E7C4D0AF6B69D5B" ma:contentTypeVersion="38" ma:contentTypeDescription="Create a new document." ma:contentTypeScope="" ma:versionID="22537f2379aa80f73fc6bfbee7821ceb">
  <xsd:schema xmlns:xsd="http://www.w3.org/2001/XMLSchema" xmlns:xs="http://www.w3.org/2001/XMLSchema" xmlns:p="http://schemas.microsoft.com/office/2006/metadata/properties" xmlns:ns1="http://schemas.microsoft.com/sharepoint/v3" xmlns:ns2="ddf060ef-f1a0-403f-b380-92364e86e15c" xmlns:ns3="http://schemas.microsoft.com/sharepoint/v3/fields" xmlns:ns4="http://schemas.microsoft.com/sharepoint/v4" targetNamespace="http://schemas.microsoft.com/office/2006/metadata/properties" ma:root="true" ma:fieldsID="d79f547a66bbb577de5b3797a4730e16" ns1:_="" ns2:_="" ns3:_="" ns4:_="">
    <xsd:import namespace="http://schemas.microsoft.com/sharepoint/v3"/>
    <xsd:import namespace="ddf060ef-f1a0-403f-b380-92364e86e15c"/>
    <xsd:import namespace="http://schemas.microsoft.com/sharepoint/v3/fields"/>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o3a06977fe844c3db2132313dc460602" minOccurs="0"/>
                <xsd:element ref="ns2:TaxCatchAll" minOccurs="0"/>
                <xsd:element ref="ns2:TaxCatchAllLabel" minOccurs="0"/>
                <xsd:element ref="ns2:a2ecf41d8355489e904c4f363828f1b7" minOccurs="0"/>
                <xsd:element ref="ns2:IsCoveringDocument" minOccurs="0"/>
                <xsd:element ref="ns2:m7d8bdf464cb42f0a3c3d39d31c82072" minOccurs="0"/>
                <xsd:element ref="ns2:AuthorDivisionPost" minOccurs="0"/>
                <xsd:element ref="ns2:l5baa22ceebd46ea8e3732e81be971e4" minOccurs="0"/>
                <xsd:element ref="ns2:RelatedDocuments" minOccurs="0"/>
                <xsd:element ref="ns2:PreGDMDateCreated" minOccurs="0"/>
                <xsd:element ref="ns2:MigratedBy" minOccurs="0"/>
                <xsd:element ref="ns2:IDMDocumentReference" minOccurs="0"/>
                <xsd:element ref="ns2:DocRef" minOccurs="0"/>
                <xsd:element ref="ns2:DocAuthor" minOccurs="0"/>
                <xsd:element ref="ns1:ThumbnailExists" minOccurs="0"/>
                <xsd:element ref="ns1:PreviewExists" minOccurs="0"/>
                <xsd:element ref="ns3:ImageWidth" minOccurs="0"/>
                <xsd:element ref="ns3:ImageHeight" minOccurs="0"/>
                <xsd:element ref="ns3:ImageCreateDate" minOccurs="0"/>
                <xsd:element ref="ns3:wic_System_Copyright" minOccurs="0"/>
                <xsd:element ref="ns4:AlternateThumbnailUrl" minOccurs="0"/>
                <xsd:element ref="ns1:MediaLengthInSeconds" minOccurs="0"/>
                <xsd:element ref="ns1:VideoWidthInPixels" minOccurs="0"/>
                <xsd:element ref="ns1:VideoHeightInPixe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humbnailExists" ma:index="31" nillable="true" ma:displayName="Thumbnail Exists" ma:default="FALSE" ma:hidden="true" ma:internalName="ThumbnailExists" ma:readOnly="true">
      <xsd:simpleType>
        <xsd:restriction base="dms:Boolean"/>
      </xsd:simpleType>
    </xsd:element>
    <xsd:element name="PreviewExists" ma:index="32" nillable="true" ma:displayName="Preview Exists" ma:default="FALSE" ma:hidden="true" ma:internalName="PreviewExists" ma:readOnly="true">
      <xsd:simpleType>
        <xsd:restriction base="dms:Boolean"/>
      </xsd:simpleType>
    </xsd:element>
    <xsd:element name="MediaLengthInSeconds" ma:index="44" nillable="true" ma:displayName="Length (seconds)" ma:internalName="MediaLengthInSeconds">
      <xsd:simpleType>
        <xsd:restriction base="dms:Unknown"/>
      </xsd:simpleType>
    </xsd:element>
    <xsd:element name="VideoWidthInPixels" ma:index="45" nillable="true" ma:displayName="Frame Width" ma:internalName="VideoWidthInPixels">
      <xsd:simpleType>
        <xsd:restriction base="dms:Unknown"/>
      </xsd:simpleType>
    </xsd:element>
    <xsd:element name="VideoHeightInPixels" ma:index="46" nillable="true" ma:displayName="Frame Height" ma:internalName="VideoHeightInPixels">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f060ef-f1a0-403f-b380-92364e86e15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o3a06977fe844c3db2132313dc460602" ma:index="11" nillable="true" ma:taxonomy="true" ma:internalName="o3a06977fe844c3db2132313dc460602" ma:taxonomyFieldName="SecurityClassification" ma:displayName="Security Classification" ma:fieldId="{83a06977-fe84-4c3d-b213-2313dc460602}" ma:sspId="d40f951a-0e91-4979-b35b-8d7b343b6be0" ma:termSetId="3d3594da-daa1-466a-80e6-3315e73f532c"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fc6c3c75-9182-4ff8-857f-5185763d111d}" ma:internalName="TaxCatchAll" ma:showField="CatchAllData" ma:web="ddf060ef-f1a0-403f-b380-92364e86e15c">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fc6c3c75-9182-4ff8-857f-5185763d111d}" ma:internalName="TaxCatchAllLabel" ma:readOnly="true" ma:showField="CatchAllDataLabel" ma:web="ddf060ef-f1a0-403f-b380-92364e86e15c">
      <xsd:complexType>
        <xsd:complexContent>
          <xsd:extension base="dms:MultiChoiceLookup">
            <xsd:sequence>
              <xsd:element name="Value" type="dms:Lookup" maxOccurs="unbounded" minOccurs="0" nillable="true"/>
            </xsd:sequence>
          </xsd:extension>
        </xsd:complexContent>
      </xsd:complexType>
    </xsd:element>
    <xsd:element name="a2ecf41d8355489e904c4f363828f1b7" ma:index="15" nillable="true" ma:taxonomy="true" ma:internalName="a2ecf41d8355489e904c4f363828f1b7" ma:taxonomyFieldName="SecurityCaveat" ma:displayName="Security Caveat" ma:fieldId="{a2ecf41d-8355-489e-904c-4f363828f1b7}" ma:taxonomyMulti="true" ma:sspId="d40f951a-0e91-4979-b35b-8d7b343b6be0" ma:termSetId="409c3a70-087d-40a9-afa0-b3994a4d50ea" ma:anchorId="00000000-0000-0000-0000-000000000000" ma:open="false" ma:isKeyword="false">
      <xsd:complexType>
        <xsd:sequence>
          <xsd:element ref="pc:Terms" minOccurs="0" maxOccurs="1"/>
        </xsd:sequence>
      </xsd:complexType>
    </xsd:element>
    <xsd:element name="IsCoveringDocument" ma:index="17" nillable="true" ma:displayName="Is Covering Document" ma:description="" ma:internalName="IsCoveringDocument">
      <xsd:simpleType>
        <xsd:restriction base="dms:Boolean"/>
      </xsd:simpleType>
    </xsd:element>
    <xsd:element name="m7d8bdf464cb42f0a3c3d39d31c82072" ma:index="18" nillable="true" ma:taxonomy="true" ma:internalName="m7d8bdf464cb42f0a3c3d39d31c82072" ma:taxonomyFieldName="CoveringClassification" ma:displayName="Covering Classification" ma:fieldId="{67d8bdf4-64cb-42f0-a3c3-d39d31c82072}" ma:sspId="d40f951a-0e91-4979-b35b-8d7b343b6be0" ma:termSetId="f06ce1cc-308f-4641-8c53-cc95e26232f1" ma:anchorId="00000000-0000-0000-0000-000000000000" ma:open="false" ma:isKeyword="false">
      <xsd:complexType>
        <xsd:sequence>
          <xsd:element ref="pc:Terms" minOccurs="0" maxOccurs="1"/>
        </xsd:sequence>
      </xsd:complexType>
    </xsd:element>
    <xsd:element name="AuthorDivisionPost" ma:index="20" nillable="true" ma:displayName="Author Division/Post" ma:description="Division/Post of document author populated by workflow" ma:internalName="AuthorDivisionPost">
      <xsd:simpleType>
        <xsd:restriction base="dms:Text"/>
      </xsd:simpleType>
    </xsd:element>
    <xsd:element name="l5baa22ceebd46ea8e3732e81be971e4" ma:index="22" nillable="true" ma:taxonomy="true" ma:internalName="l5baa22ceebd46ea8e3732e81be971e4" ma:taxonomyFieldName="Topic" ma:displayName="Topic" ma:indexed="true" ma:default="" ma:fieldId="{55baa22c-eebd-46ea-8e37-32e81be971e4}" ma:sspId="d40f951a-0e91-4979-b35b-8d7b343b6be0" ma:termSetId="95f9d133-25b1-43b0-b844-6addcc947664" ma:anchorId="19069259-2e6d-4df2-93f1-ede08f586a3d" ma:open="false" ma:isKeyword="false">
      <xsd:complexType>
        <xsd:sequence>
          <xsd:element ref="pc:Terms" minOccurs="0" maxOccurs="1"/>
        </xsd:sequence>
      </xsd:complexType>
    </xsd:element>
    <xsd:element name="RelatedDocuments" ma:index="24" nillable="true" ma:displayName="Related Documents" ma:description="" ma:internalName="RelatedDocuments">
      <xsd:simpleType>
        <xsd:restriction base="dms:Note"/>
      </xsd:simpleType>
    </xsd:element>
    <xsd:element name="PreGDMDateCreated" ma:index="25" nillable="true" ma:displayName="Pre GDM Date Created" ma:description="" ma:internalName="PreGDMDateCreated">
      <xsd:simpleType>
        <xsd:restriction base="dms:DateTime"/>
      </xsd:simpleType>
    </xsd:element>
    <xsd:element name="MigratedBy" ma:index="26" nillable="true" ma:displayName="Migrated By" ma:description="" ma:internalName="Migr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DMDocumentReference" ma:index="27" nillable="true" ma:displayName="IDM Document Reference" ma:description="" ma:internalName="IDMDocumentReference">
      <xsd:simpleType>
        <xsd:restriction base="dms:Text"/>
      </xsd:simpleType>
    </xsd:element>
    <xsd:element name="DocRef" ma:index="28" nillable="true" ma:displayName="Doc Ref" ma:description="" ma:internalName="DocRef">
      <xsd:simpleType>
        <xsd:restriction base="dms:Text"/>
      </xsd:simpleType>
    </xsd:element>
    <xsd:element name="DocAuthor" ma:index="29" nillable="true" ma:displayName="Doc Author" ma:description="" ma:internalName="DocAutho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ImageWidth" ma:index="33" nillable="true" ma:displayName="Picture Width" ma:internalName="ImageWidth" ma:readOnly="true">
      <xsd:simpleType>
        <xsd:restriction base="dms:Unknown"/>
      </xsd:simpleType>
    </xsd:element>
    <xsd:element name="ImageHeight" ma:index="34" nillable="true" ma:displayName="Picture Height" ma:internalName="ImageHeight" ma:readOnly="true">
      <xsd:simpleType>
        <xsd:restriction base="dms:Unknown"/>
      </xsd:simpleType>
    </xsd:element>
    <xsd:element name="ImageCreateDate" ma:index="36" nillable="true" ma:displayName="Date Picture Taken" ma:format="DateTime" ma:hidden="true" ma:internalName="ImageCreateDate">
      <xsd:simpleType>
        <xsd:restriction base="dms:DateTime"/>
      </xsd:simpleType>
    </xsd:element>
    <xsd:element name="wic_System_Copyright" ma:index="37"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AlternateThumbnailUrl" ma:index="43" nillable="true" ma:displayName="Preview Image URL" ma:format="Image" ma:internalName="AlternateThumbnail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5"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1" ma:displayName="Comments"/>
        <xsd:element name="keywords" minOccurs="0" maxOccurs="1" type="xsd:string" ma:index="3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ddf060ef-f1a0-403f-b380-92364e86e15c">GOVE-138-618</_dlc_DocId>
    <_dlc_DocIdUrl xmlns="ddf060ef-f1a0-403f-b380-92364e86e15c">
      <Url>http://o-wln-gdm/Functions/Governance/_layouts/15/DocIdRedir.aspx?ID=GOVE-138-618</Url>
      <Description>GOVE-138-618</Description>
    </_dlc_DocIdUrl>
    <IsCoveringDocument xmlns="ddf060ef-f1a0-403f-b380-92364e86e15c" xsi:nil="true"/>
    <MigratedBy xmlns="ddf060ef-f1a0-403f-b380-92364e86e15c">
      <UserInfo>
        <DisplayName/>
        <AccountId xsi:nil="true"/>
        <AccountType/>
      </UserInfo>
    </MigratedBy>
    <IDMDocumentReference xmlns="ddf060ef-f1a0-403f-b380-92364e86e15c" xsi:nil="true"/>
    <ImageCreateDate xmlns="http://schemas.microsoft.com/sharepoint/v3/fields" xsi:nil="true"/>
    <DocRef xmlns="ddf060ef-f1a0-403f-b380-92364e86e15c" xsi:nil="true"/>
    <PreGDMDateCreated xmlns="ddf060ef-f1a0-403f-b380-92364e86e15c" xsi:nil="true"/>
    <RelatedDocuments xmlns="ddf060ef-f1a0-403f-b380-92364e86e15c" xsi:nil="true"/>
    <o3a06977fe844c3db2132313dc460602 xmlns="ddf060ef-f1a0-403f-b380-92364e86e15c">
      <Terms xmlns="http://schemas.microsoft.com/office/infopath/2007/PartnerControls"/>
    </o3a06977fe844c3db2132313dc460602>
    <a2ecf41d8355489e904c4f363828f1b7 xmlns="ddf060ef-f1a0-403f-b380-92364e86e15c">
      <Terms xmlns="http://schemas.microsoft.com/office/infopath/2007/PartnerControls"/>
    </a2ecf41d8355489e904c4f363828f1b7>
    <m7d8bdf464cb42f0a3c3d39d31c82072 xmlns="ddf060ef-f1a0-403f-b380-92364e86e15c">
      <Terms xmlns="http://schemas.microsoft.com/office/infopath/2007/PartnerControls"/>
    </m7d8bdf464cb42f0a3c3d39d31c82072>
    <MediaLengthInSeconds xmlns="http://schemas.microsoft.com/sharepoint/v3" xsi:nil="true"/>
    <TaxCatchAll xmlns="ddf060ef-f1a0-403f-b380-92364e86e15c"/>
    <AuthorDivisionPost xmlns="ddf060ef-f1a0-403f-b380-92364e86e15c" xsi:nil="true"/>
    <AlternateThumbnailUrl xmlns="http://schemas.microsoft.com/sharepoint/v4">
      <Url xsi:nil="true"/>
      <Description xsi:nil="true"/>
    </AlternateThumbnailUrl>
    <VideoWidthInPixels xmlns="http://schemas.microsoft.com/sharepoint/v3" xsi:nil="true"/>
    <l5baa22ceebd46ea8e3732e81be971e4 xmlns="ddf060ef-f1a0-403f-b380-92364e86e15c">
      <Terms xmlns="http://schemas.microsoft.com/office/infopath/2007/PartnerControls"/>
    </l5baa22ceebd46ea8e3732e81be971e4>
    <DocAuthor xmlns="ddf060ef-f1a0-403f-b380-92364e86e15c" xsi:nil="true"/>
    <wic_System_Copyright xmlns="http://schemas.microsoft.com/sharepoint/v3/fields" xsi:nil="true"/>
    <VideoHeightInPixel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FE8094-9AEA-464F-97C8-72F01F743D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f060ef-f1a0-403f-b380-92364e86e15c"/>
    <ds:schemaRef ds:uri="http://schemas.microsoft.com/sharepoint/v3/field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CE7846-F4B3-49AB-8A8E-BBC68068014D}">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purl.org/dc/terms/"/>
    <ds:schemaRef ds:uri="http://schemas.microsoft.com/sharepoint/v3"/>
    <ds:schemaRef ds:uri="http://schemas.openxmlformats.org/package/2006/metadata/core-properties"/>
    <ds:schemaRef ds:uri="http://www.w3.org/XML/1998/namespace"/>
    <ds:schemaRef ds:uri="http://schemas.microsoft.com/office/2006/documentManagement/types"/>
    <ds:schemaRef ds:uri="http://schemas.microsoft.com/sharepoint/v4"/>
    <ds:schemaRef ds:uri="http://purl.org/dc/elements/1.1/"/>
    <ds:schemaRef ds:uri="http://schemas.microsoft.com/office/infopath/2007/PartnerControls"/>
    <ds:schemaRef ds:uri="http://schemas.microsoft.com/sharepoint/v3/fields"/>
    <ds:schemaRef ds:uri="ddf060ef-f1a0-403f-b380-92364e86e15c"/>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cp:keywords/>
  <dc:description>Version 7 - for review by SIT - ready 2/10/18</dc:description>
  <cp:revision/>
  <cp:lastPrinted>2021-07-28T21:03:56Z</cp:lastPrinted>
  <dcterms:created xsi:type="dcterms:W3CDTF">2010-10-17T20:59:02Z</dcterms:created>
  <dcterms:modified xsi:type="dcterms:W3CDTF">2021-07-29T21:50:30Z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0x01010065FC5C1BB0C408438E7C4D0AF6B69D5B</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585bea67-6102-4cdb-a574-9365bcf2466b</vt:lpwstr>
  </property>
  <property fmtid="{D5CDD505-2E9C-101B-9397-08002B2CF9AE}" pid="10" name="SharedWithUsers">
    <vt:lpwstr>87;#Ken Smart;#157;#Nehalkumar patel</vt:lpwstr>
  </property>
  <property fmtid="{D5CDD505-2E9C-101B-9397-08002B2CF9AE}" pid="11" name="Topic">
    <vt:lpwstr/>
  </property>
  <property fmtid="{D5CDD505-2E9C-101B-9397-08002B2CF9AE}" pid="12" name="SecurityCaveat">
    <vt:lpwstr/>
  </property>
  <property fmtid="{D5CDD505-2E9C-101B-9397-08002B2CF9AE}" pid="13" name="SecurityClassification">
    <vt:lpwstr/>
  </property>
  <property fmtid="{D5CDD505-2E9C-101B-9397-08002B2CF9AE}" pid="14" name="CoveringClassification">
    <vt:lpwstr/>
  </property>
  <property fmtid="{D5CDD505-2E9C-101B-9397-08002B2CF9AE}" pid="15" name="_dlc_policyId">
    <vt:lpwstr/>
  </property>
  <property fmtid="{D5CDD505-2E9C-101B-9397-08002B2CF9AE}" pid="16" name="ItemRetentionFormula">
    <vt:lpwstr/>
  </property>
</Properties>
</file>